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_Other WISE_Stuff\WISE_Update_2018_GIS\A_Final_Data_2021_Projections\Final Data loaded to Web - Format_headings\"/>
    </mc:Choice>
  </mc:AlternateContent>
  <xr:revisionPtr revIDLastSave="0" documentId="8_{C9838178-AA8B-457B-ACEE-CF6066F483C3}" xr6:coauthVersionLast="46" xr6:coauthVersionMax="46" xr10:uidLastSave="{00000000-0000-0000-0000-000000000000}"/>
  <bookViews>
    <workbookView xWindow="-28920" yWindow="-120" windowWidth="29040" windowHeight="15840" xr2:uid="{F5AF5758-907B-445D-BB80-730E6D834740}"/>
  </bookViews>
  <sheets>
    <sheet name="Summary" sheetId="15" r:id="rId1"/>
    <sheet name="2018" sheetId="14" r:id="rId2"/>
    <sheet name="2025" sheetId="13" r:id="rId3"/>
    <sheet name="2035" sheetId="12" r:id="rId4"/>
    <sheet name="2045" sheetId="11" r:id="rId5"/>
    <sheet name="2055" sheetId="10" r:id="rId6"/>
    <sheet name="2065" sheetId="8" r:id="rId7"/>
    <sheet name="Sheet2" sheetId="16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" i="8" l="1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4" i="8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4" i="10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4" i="11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4" i="12"/>
  <c r="O27" i="13"/>
  <c r="O26" i="13"/>
  <c r="O25" i="13"/>
  <c r="O24" i="13"/>
  <c r="O23" i="13"/>
  <c r="O22" i="13"/>
  <c r="O21" i="13"/>
  <c r="O20" i="13"/>
  <c r="O19" i="13"/>
  <c r="O18" i="13"/>
  <c r="O17" i="13"/>
  <c r="O16" i="13"/>
  <c r="O15" i="13"/>
  <c r="O14" i="13"/>
  <c r="O13" i="13"/>
  <c r="O12" i="13"/>
  <c r="O11" i="13"/>
  <c r="O10" i="13"/>
  <c r="O9" i="13"/>
  <c r="O8" i="13"/>
  <c r="O7" i="13"/>
  <c r="O6" i="13"/>
  <c r="O5" i="13"/>
  <c r="O4" i="13"/>
  <c r="J1" i="15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4" i="14"/>
  <c r="G22" i="15" a="1"/>
  <c r="E25" i="15" a="1"/>
  <c r="G14" i="15" a="1"/>
  <c r="E17" i="15" a="1"/>
  <c r="B29" i="15" a="1"/>
  <c r="B12" i="15" a="1"/>
  <c r="F26" i="15" a="1"/>
  <c r="B20" i="15" a="1"/>
  <c r="E23" i="15" a="1"/>
  <c r="C7" i="15" a="1"/>
  <c r="F20" i="15" a="1"/>
  <c r="F8" i="15" a="1"/>
  <c r="C10" i="15" a="1"/>
  <c r="C15" i="15" a="1"/>
  <c r="F23" i="15" a="1"/>
  <c r="C25" i="15" a="1"/>
  <c r="E27" i="15" a="1"/>
  <c r="G8" i="15" a="1"/>
  <c r="D10" i="15" a="1"/>
  <c r="F21" i="15" a="1"/>
  <c r="G21" i="15" a="1"/>
  <c r="B13" i="15" a="1"/>
  <c r="F10" i="15" a="1"/>
  <c r="D29" i="15" a="1"/>
  <c r="F7" i="15" a="1"/>
  <c r="B26" i="15" a="1"/>
  <c r="E29" i="15" a="1"/>
  <c r="D6" i="15" a="1"/>
  <c r="C16" i="15" a="1"/>
  <c r="E7" i="15" a="1"/>
  <c r="C11" i="15" a="1"/>
  <c r="G9" i="15" a="1"/>
  <c r="D18" i="15" a="1"/>
  <c r="G29" i="15" a="1"/>
  <c r="E9" i="15" a="1"/>
  <c r="B21" i="15" a="1"/>
  <c r="B15" i="15" a="1"/>
  <c r="F18" i="15" a="1"/>
  <c r="D24" i="15" a="1"/>
  <c r="E15" i="15" a="1"/>
  <c r="B27" i="15" a="1"/>
  <c r="E10" i="15" a="1"/>
  <c r="E22" i="15" a="1"/>
  <c r="G6" i="15" a="1"/>
  <c r="B7" i="15" a="1"/>
  <c r="F15" i="15" a="1"/>
  <c r="C17" i="15" a="1"/>
  <c r="D17" i="15" a="1"/>
  <c r="F22" i="15" a="1"/>
  <c r="C24" i="15" a="1"/>
  <c r="E11" i="15" a="1"/>
  <c r="D23" i="15" a="1"/>
  <c r="F12" i="15" a="1"/>
  <c r="G27" i="15" a="1"/>
  <c r="B19" i="15" a="1"/>
  <c r="E14" i="15" a="1"/>
  <c r="E26" i="15" a="1"/>
  <c r="C9" i="15" a="1"/>
  <c r="F14" i="15" a="1"/>
  <c r="B28" i="15" a="1"/>
  <c r="D25" i="15" a="1"/>
  <c r="B8" i="15" a="1"/>
  <c r="C23" i="15" a="1"/>
  <c r="G13" i="15" a="1"/>
  <c r="D15" i="15" a="1"/>
  <c r="D14" i="15" a="1"/>
  <c r="D8" i="15" a="1"/>
  <c r="E24" i="15" a="1"/>
  <c r="G19" i="15" a="1"/>
  <c r="D21" i="15" a="1"/>
  <c r="B11" i="15" a="1"/>
  <c r="G26" i="15" a="1"/>
  <c r="D28" i="15" a="1"/>
  <c r="B18" i="15" a="1"/>
  <c r="C14" i="15" a="1"/>
  <c r="E21" i="15" a="1"/>
  <c r="F6" i="15" a="1"/>
  <c r="F28" i="15" a="1"/>
  <c r="E28" i="15" a="1"/>
  <c r="C8" i="15" a="1"/>
  <c r="B23" i="15" a="1"/>
  <c r="B9" i="15" a="1"/>
  <c r="B16" i="15" a="1"/>
  <c r="C20" i="15" a="1"/>
  <c r="G7" i="15" a="1"/>
  <c r="D11" i="15" a="1"/>
  <c r="F27" i="15" a="1"/>
  <c r="C29" i="15" a="1"/>
  <c r="C28" i="15" a="1"/>
  <c r="B6" i="15" a="1"/>
  <c r="E16" i="15" a="1"/>
  <c r="G11" i="15" a="1"/>
  <c r="D13" i="15" a="1"/>
  <c r="F29" i="15" a="1"/>
  <c r="G18" i="15" a="1"/>
  <c r="D20" i="15" a="1"/>
  <c r="B10" i="15" a="1"/>
  <c r="B22" i="15" a="1"/>
  <c r="E13" i="15" a="1"/>
  <c r="B25" i="15" a="1"/>
  <c r="D16" i="15" a="1"/>
  <c r="E20" i="15" a="1"/>
  <c r="E6" i="15" a="1"/>
  <c r="E18" i="15" a="1"/>
  <c r="C13" i="15" a="1"/>
  <c r="D22" i="15" a="1"/>
  <c r="C19" i="15" a="1"/>
  <c r="D9" i="15" a="1"/>
  <c r="C26" i="15" a="1"/>
  <c r="D19" i="15" a="1"/>
  <c r="D26" i="15" a="1"/>
  <c r="G12" i="15" a="1"/>
  <c r="F16" i="15" a="1"/>
  <c r="G15" i="15" a="1"/>
  <c r="F19" i="15" a="1"/>
  <c r="C21" i="15" a="1"/>
  <c r="C12" i="15" a="1"/>
  <c r="G28" i="15" a="1"/>
  <c r="E8" i="15" a="1"/>
  <c r="F25" i="15" a="1"/>
  <c r="C27" i="15" a="1"/>
  <c r="E19" i="15" a="1"/>
  <c r="G10" i="15" a="1"/>
  <c r="D12" i="15" a="1"/>
  <c r="G23" i="15" a="1"/>
  <c r="G25" i="15" a="1"/>
  <c r="D27" i="15" a="1"/>
  <c r="B17" i="15" a="1"/>
  <c r="C6" i="15" a="1"/>
  <c r="E12" i="15" a="1"/>
  <c r="B24" i="15" a="1"/>
  <c r="C22" i="15" a="1"/>
  <c r="F11" i="15" a="1"/>
  <c r="D7" i="15" a="1"/>
  <c r="G20" i="15" a="1"/>
  <c r="F17" i="15" a="1"/>
  <c r="F24" i="15" a="1"/>
  <c r="F13" i="15" a="1"/>
  <c r="G17" i="15" a="1"/>
  <c r="G24" i="15" a="1"/>
  <c r="B14" i="15" a="1"/>
  <c r="F9" i="15" a="1"/>
  <c r="C18" i="15" a="1"/>
  <c r="G16" i="15" a="1"/>
  <c r="G29" i="15" l="1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E29" i="15"/>
  <c r="E28" i="15"/>
  <c r="E27" i="15"/>
  <c r="E26" i="15"/>
  <c r="E25" i="15"/>
  <c r="E24" i="15"/>
  <c r="E23" i="15"/>
  <c r="E22" i="15"/>
  <c r="E21" i="15"/>
  <c r="E20" i="15"/>
  <c r="E19" i="15"/>
  <c r="E18" i="15"/>
  <c r="E17" i="15"/>
  <c r="E16" i="15"/>
  <c r="E15" i="15"/>
  <c r="E14" i="15"/>
  <c r="E13" i="15"/>
  <c r="E12" i="15"/>
  <c r="E11" i="15"/>
  <c r="E10" i="15"/>
  <c r="E9" i="15"/>
  <c r="E8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G7" i="15"/>
  <c r="F7" i="15"/>
  <c r="E7" i="15"/>
  <c r="D7" i="15"/>
  <c r="C7" i="15"/>
  <c r="G6" i="15"/>
  <c r="F6" i="15"/>
  <c r="E6" i="15"/>
  <c r="D6" i="15"/>
  <c r="C6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<sst xmlns="http://schemas.openxmlformats.org/spreadsheetml/2006/main" count="276" uniqueCount="48">
  <si>
    <t>Land Use Type</t>
  </si>
  <si>
    <t>Vacant - Urban land</t>
  </si>
  <si>
    <t>Indigenous Vegetation</t>
  </si>
  <si>
    <t>Other Exotic Vegetation</t>
  </si>
  <si>
    <t>Wetland</t>
  </si>
  <si>
    <t>Residential - Lifestyle Blocks</t>
  </si>
  <si>
    <t>Residential - Low Density</t>
  </si>
  <si>
    <t>Residential - Medium to High Density</t>
  </si>
  <si>
    <t>Commercial</t>
  </si>
  <si>
    <t>Community Services</t>
  </si>
  <si>
    <t>Horticulture</t>
  </si>
  <si>
    <t>Vegetable Cropping</t>
  </si>
  <si>
    <t>Other Cropping</t>
  </si>
  <si>
    <t>Dairy Farming</t>
  </si>
  <si>
    <t>Sheep, Beef or Deer Farming</t>
  </si>
  <si>
    <t>Other Agriculture</t>
  </si>
  <si>
    <t>Forestry</t>
  </si>
  <si>
    <t>Manufacturing</t>
  </si>
  <si>
    <t>Marine</t>
  </si>
  <si>
    <t>Utilities</t>
  </si>
  <si>
    <t>Mines and Quarries</t>
  </si>
  <si>
    <t>Urban Parks and Recreation</t>
  </si>
  <si>
    <t>Freshwater</t>
  </si>
  <si>
    <t>Airports</t>
  </si>
  <si>
    <t>Waitomo District</t>
  </si>
  <si>
    <t>Taupo District</t>
  </si>
  <si>
    <t>Otorohanga District</t>
  </si>
  <si>
    <t>South Waikato District</t>
  </si>
  <si>
    <t>Hamilton City</t>
  </si>
  <si>
    <t>Waipa District</t>
  </si>
  <si>
    <t>Waikato District</t>
  </si>
  <si>
    <t>Matamata-Piako District</t>
  </si>
  <si>
    <t>Thames-Coromandel District</t>
  </si>
  <si>
    <t>Hauraki District</t>
  </si>
  <si>
    <t>Rotorua District</t>
  </si>
  <si>
    <t>LU No.</t>
  </si>
  <si>
    <t>Bare land</t>
  </si>
  <si>
    <t>YEAR 2043</t>
  </si>
  <si>
    <t>YEAR 2018</t>
  </si>
  <si>
    <t>YEAR 2023</t>
  </si>
  <si>
    <t>YEAR 2028</t>
  </si>
  <si>
    <t>YEAR 2033</t>
  </si>
  <si>
    <t>YEAR 2038</t>
  </si>
  <si>
    <t>YEAR</t>
  </si>
  <si>
    <t>Territorial Authority</t>
  </si>
  <si>
    <t>Waikato Region</t>
  </si>
  <si>
    <t>Waikato land use projections (Medium) - summary by TA (ha)</t>
  </si>
  <si>
    <t>Click to check area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</si>
</sst>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164" fontId="0" fillId="0" borderId="0" xfId="0" applyNumberFormat="1"/>
    <xf numFmtId="0" fontId="0" fillId="0" borderId="1" xfId="0" applyBorder="1" applyAlignment="1">
      <alignment vertical="center" wrapText="1"/>
    </xf>
    <xf numFmtId="0" fontId="1" fillId="0" borderId="0" xfId="0" applyFont="1"/>
    <xf numFmtId="0" fontId="2" fillId="0" borderId="2" xfId="0" applyFont="1" applyBorder="1"/>
    <xf numFmtId="0" fontId="0" fillId="0" borderId="3" xfId="0" applyBorder="1"/>
    <xf numFmtId="0" fontId="0" fillId="0" borderId="5" xfId="0" applyFill="1" applyBorder="1" applyAlignment="1">
      <alignment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84AD-77B8-45E0-A611-657A6A19E609}">
  <dimension ref="A1:J29"/>
  <sheetViews>
    <sheetView tabSelected="1" workbookViewId="0">
      <selection activeCell="G2" sqref="G2"/>
    </sheetView>
  </sheetViews>
  <sheetFormatPr defaultRowHeight="15" x14ac:dyDescent="0.25"/>
  <cols>
    <col min="1" max="1" width="39.85546875" customWidth="1"/>
    <col min="2" max="7" width="11" customWidth="1"/>
    <col min="9" max="9" width="25.140625" customWidth="1"/>
  </cols>
  <sheetData>
    <row r="1" spans="1:10" ht="19.5" thickBot="1" x14ac:dyDescent="0.35">
      <c r="A1" s="4" t="s">
        <v>46</v>
      </c>
      <c r="E1" s="5" t="s">
        <v>44</v>
      </c>
      <c r="F1" s="6"/>
      <c r="G1" s="8" t="s">
        <v>45</v>
      </c>
      <c r="H1" s="9"/>
      <c r="I1" s="10"/>
      <c r="J1" t="str">
        <f>IF(G1="Waikato Region","O",IF(G1="Thames-Coromandel District","C",IF(G1="Hauraki District","D",IF(G1="Waikato District","E",IF(G1="Matamata-Piako District","F",IF(G1="Hamilton City","G",IF(G1="Waipa District","H",IF(G1="Otorohanga District","I",IF(G1="South Waikato District","J",IF(G1="Waitomo District","K",IF(G1="Taupo District","L",IF(G1="Rotorua District","M","X"))))))))))))</f>
        <v>O</v>
      </c>
    </row>
    <row r="2" spans="1:10" x14ac:dyDescent="0.25">
      <c r="G2" t="s">
        <v>47</v>
      </c>
    </row>
    <row r="3" spans="1:10" ht="18.75" x14ac:dyDescent="0.3">
      <c r="A3" s="4" t="s">
        <v>0</v>
      </c>
      <c r="B3" t="s">
        <v>43</v>
      </c>
    </row>
    <row r="4" spans="1:10" ht="18.75" x14ac:dyDescent="0.3">
      <c r="B4" s="4">
        <v>2018</v>
      </c>
      <c r="C4" s="4">
        <v>2025</v>
      </c>
      <c r="D4" s="4">
        <v>2035</v>
      </c>
      <c r="E4" s="4">
        <v>2045</v>
      </c>
      <c r="F4" s="4">
        <v>2055</v>
      </c>
      <c r="G4" s="4">
        <v>2065</v>
      </c>
    </row>
    <row r="5" spans="1:10" ht="9.75" customHeight="1" x14ac:dyDescent="0.25"/>
    <row r="6" spans="1:10" ht="18" customHeight="1" x14ac:dyDescent="0.25">
      <c r="A6" t="s">
        <v>36</v>
      </c>
      <c r="B6" s="1" cm="1">
        <f t="array" aca="1" ref="B6" ca="1">INDIRECT(("'"&amp;"2018"&amp;"'!"&amp;$J$1&amp;4))</f>
        <v>12830</v>
      </c>
      <c r="C6" s="1" cm="1">
        <f t="array" aca="1" ref="C6" ca="1">INDIRECT(("'"&amp;"2025"&amp;"'!"&amp;$J$1&amp;4))</f>
        <v>12746</v>
      </c>
      <c r="D6" s="1" cm="1">
        <f t="array" aca="1" ref="D6" ca="1">INDIRECT(("'"&amp;"2035"&amp;"'!"&amp;$J$1&amp;4))</f>
        <v>12745</v>
      </c>
      <c r="E6" s="1" cm="1">
        <f t="array" aca="1" ref="E6" ca="1">INDIRECT(("'"&amp;"2045"&amp;"'!"&amp;$J$1&amp;4))</f>
        <v>12740</v>
      </c>
      <c r="F6" s="1" cm="1">
        <f t="array" aca="1" ref="F6" ca="1">INDIRECT(("'"&amp;"2055"&amp;"'!"&amp;$J$1&amp;4))</f>
        <v>12737</v>
      </c>
      <c r="G6" s="1" cm="1">
        <f t="array" aca="1" ref="G6" ca="1">INDIRECT(("'"&amp;"2065"&amp;"'!"&amp;$J$1&amp;4))</f>
        <v>12736</v>
      </c>
    </row>
    <row r="7" spans="1:10" ht="18" customHeight="1" x14ac:dyDescent="0.25">
      <c r="A7" t="s">
        <v>1</v>
      </c>
      <c r="B7" s="1" cm="1">
        <f t="array" aca="1" ref="B7" ca="1">INDIRECT(("'"&amp;"2018"&amp;"'!"&amp;$J$1&amp;5))</f>
        <v>4807</v>
      </c>
      <c r="C7" s="1" cm="1">
        <f t="array" aca="1" ref="C7" ca="1">INDIRECT(("'"&amp;"2025"&amp;"'!"&amp;$J$1&amp;5))</f>
        <v>3054</v>
      </c>
      <c r="D7" s="1" cm="1">
        <f t="array" aca="1" ref="D7" ca="1">INDIRECT(("'"&amp;"2035"&amp;"'!"&amp;$J$1&amp;5))</f>
        <v>2454</v>
      </c>
      <c r="E7" s="1" cm="1">
        <f t="array" aca="1" ref="E7" ca="1">INDIRECT(("'"&amp;"2045"&amp;"'!"&amp;$J$1&amp;5))</f>
        <v>1986</v>
      </c>
      <c r="F7" s="1" cm="1">
        <f t="array" aca="1" ref="F7" ca="1">INDIRECT(("'"&amp;"2055"&amp;"'!"&amp;$J$1&amp;5))</f>
        <v>1786</v>
      </c>
      <c r="G7" s="1" cm="1">
        <f t="array" aca="1" ref="G7" ca="1">INDIRECT(("'"&amp;"2065"&amp;"'!"&amp;$J$1&amp;5))</f>
        <v>1456</v>
      </c>
    </row>
    <row r="8" spans="1:10" ht="18" customHeight="1" x14ac:dyDescent="0.25">
      <c r="A8" t="s">
        <v>2</v>
      </c>
      <c r="B8" s="1" cm="1">
        <f t="array" aca="1" ref="B8" ca="1">INDIRECT(("'"&amp;"2018"&amp;"'!"&amp;$J$1&amp;6))</f>
        <v>703414</v>
      </c>
      <c r="C8" s="1" cm="1">
        <f t="array" aca="1" ref="C8" ca="1">INDIRECT(("'"&amp;"2025"&amp;"'!"&amp;$J$1&amp;6))</f>
        <v>710396</v>
      </c>
      <c r="D8" s="1" cm="1">
        <f t="array" aca="1" ref="D8" ca="1">INDIRECT(("'"&amp;"2035"&amp;"'!"&amp;$J$1&amp;6))</f>
        <v>710326</v>
      </c>
      <c r="E8" s="1" cm="1">
        <f t="array" aca="1" ref="E8" ca="1">INDIRECT(("'"&amp;"2045"&amp;"'!"&amp;$J$1&amp;6))</f>
        <v>710270</v>
      </c>
      <c r="F8" s="1" cm="1">
        <f t="array" aca="1" ref="F8" ca="1">INDIRECT(("'"&amp;"2055"&amp;"'!"&amp;$J$1&amp;6))</f>
        <v>710200</v>
      </c>
      <c r="G8" s="1" cm="1">
        <f t="array" aca="1" ref="G8" ca="1">INDIRECT(("'"&amp;"2065"&amp;"'!"&amp;$J$1&amp;6))</f>
        <v>711125</v>
      </c>
    </row>
    <row r="9" spans="1:10" ht="18" customHeight="1" x14ac:dyDescent="0.25">
      <c r="A9" t="s">
        <v>3</v>
      </c>
      <c r="B9" s="1" cm="1">
        <f t="array" aca="1" ref="B9" ca="1">INDIRECT(("'"&amp;"2018"&amp;"'!"&amp;$J$1&amp;7))</f>
        <v>52235</v>
      </c>
      <c r="C9" s="1" cm="1">
        <f t="array" aca="1" ref="C9" ca="1">INDIRECT(("'"&amp;"2025"&amp;"'!"&amp;$J$1&amp;7))</f>
        <v>42356</v>
      </c>
      <c r="D9" s="1" cm="1">
        <f t="array" aca="1" ref="D9" ca="1">INDIRECT(("'"&amp;"2035"&amp;"'!"&amp;$J$1&amp;7))</f>
        <v>41657</v>
      </c>
      <c r="E9" s="1" cm="1">
        <f t="array" aca="1" ref="E9" ca="1">INDIRECT(("'"&amp;"2045"&amp;"'!"&amp;$J$1&amp;7))</f>
        <v>40624</v>
      </c>
      <c r="F9" s="1" cm="1">
        <f t="array" aca="1" ref="F9" ca="1">INDIRECT(("'"&amp;"2055"&amp;"'!"&amp;$J$1&amp;7))</f>
        <v>39299</v>
      </c>
      <c r="G9" s="1" cm="1">
        <f t="array" aca="1" ref="G9" ca="1">INDIRECT(("'"&amp;"2065"&amp;"'!"&amp;$J$1&amp;7))</f>
        <v>38877</v>
      </c>
    </row>
    <row r="10" spans="1:10" ht="18" customHeight="1" x14ac:dyDescent="0.25">
      <c r="A10" t="s">
        <v>4</v>
      </c>
      <c r="B10" s="1" cm="1">
        <f t="array" aca="1" ref="B10" ca="1">INDIRECT(("'"&amp;"2018"&amp;"'!"&amp;$J$1&amp;8))</f>
        <v>19665</v>
      </c>
      <c r="C10" s="1" cm="1">
        <f t="array" aca="1" ref="C10" ca="1">INDIRECT(("'"&amp;"2025"&amp;"'!"&amp;$J$1&amp;8))</f>
        <v>19665</v>
      </c>
      <c r="D10" s="1" cm="1">
        <f t="array" aca="1" ref="D10" ca="1">INDIRECT(("'"&amp;"2035"&amp;"'!"&amp;$J$1&amp;8))</f>
        <v>19665</v>
      </c>
      <c r="E10" s="1" cm="1">
        <f t="array" aca="1" ref="E10" ca="1">INDIRECT(("'"&amp;"2045"&amp;"'!"&amp;$J$1&amp;8))</f>
        <v>19665</v>
      </c>
      <c r="F10" s="1" cm="1">
        <f t="array" aca="1" ref="F10" ca="1">INDIRECT(("'"&amp;"2055"&amp;"'!"&amp;$J$1&amp;8))</f>
        <v>19665</v>
      </c>
      <c r="G10" s="1" cm="1">
        <f t="array" aca="1" ref="G10" ca="1">INDIRECT(("'"&amp;"2065"&amp;"'!"&amp;$J$1&amp;8))</f>
        <v>19665</v>
      </c>
    </row>
    <row r="11" spans="1:10" ht="18" customHeight="1" x14ac:dyDescent="0.25">
      <c r="A11" t="s">
        <v>5</v>
      </c>
      <c r="B11" s="1" cm="1">
        <f t="array" aca="1" ref="B11" ca="1">INDIRECT(("'"&amp;"2018"&amp;"'!"&amp;$J$1&amp;9))</f>
        <v>39400</v>
      </c>
      <c r="C11" s="1" cm="1">
        <f t="array" aca="1" ref="C11" ca="1">INDIRECT(("'"&amp;"2025"&amp;"'!"&amp;$J$1&amp;9))</f>
        <v>40299</v>
      </c>
      <c r="D11" s="1" cm="1">
        <f t="array" aca="1" ref="D11" ca="1">INDIRECT(("'"&amp;"2035"&amp;"'!"&amp;$J$1&amp;9))</f>
        <v>39966</v>
      </c>
      <c r="E11" s="1" cm="1">
        <f t="array" aca="1" ref="E11" ca="1">INDIRECT(("'"&amp;"2045"&amp;"'!"&amp;$J$1&amp;9))</f>
        <v>40386</v>
      </c>
      <c r="F11" s="1" cm="1">
        <f t="array" aca="1" ref="F11" ca="1">INDIRECT(("'"&amp;"2055"&amp;"'!"&amp;$J$1&amp;9))</f>
        <v>40451</v>
      </c>
      <c r="G11" s="1" cm="1">
        <f t="array" aca="1" ref="G11" ca="1">INDIRECT(("'"&amp;"2065"&amp;"'!"&amp;$J$1&amp;9))</f>
        <v>42388</v>
      </c>
    </row>
    <row r="12" spans="1:10" ht="18" customHeight="1" x14ac:dyDescent="0.25">
      <c r="A12" t="s">
        <v>6</v>
      </c>
      <c r="B12" s="1" cm="1">
        <f t="array" aca="1" ref="B12" ca="1">INDIRECT(("'"&amp;"2018"&amp;"'!"&amp;$J$1&amp;10))</f>
        <v>13053</v>
      </c>
      <c r="C12" s="1" cm="1">
        <f t="array" aca="1" ref="C12" ca="1">INDIRECT(("'"&amp;"2025"&amp;"'!"&amp;$J$1&amp;10))</f>
        <v>13966</v>
      </c>
      <c r="D12" s="1" cm="1">
        <f t="array" aca="1" ref="D12" ca="1">INDIRECT(("'"&amp;"2035"&amp;"'!"&amp;$J$1&amp;10))</f>
        <v>14586</v>
      </c>
      <c r="E12" s="1" cm="1">
        <f t="array" aca="1" ref="E12" ca="1">INDIRECT(("'"&amp;"2045"&amp;"'!"&amp;$J$1&amp;10))</f>
        <v>15220</v>
      </c>
      <c r="F12" s="1" cm="1">
        <f t="array" aca="1" ref="F12" ca="1">INDIRECT(("'"&amp;"2055"&amp;"'!"&amp;$J$1&amp;10))</f>
        <v>15772</v>
      </c>
      <c r="G12" s="1" cm="1">
        <f t="array" aca="1" ref="G12" ca="1">INDIRECT(("'"&amp;"2065"&amp;"'!"&amp;$J$1&amp;10))</f>
        <v>16537</v>
      </c>
    </row>
    <row r="13" spans="1:10" ht="18" customHeight="1" x14ac:dyDescent="0.25">
      <c r="A13" t="s">
        <v>7</v>
      </c>
      <c r="B13" s="1" cm="1">
        <f t="array" aca="1" ref="B13" ca="1">INDIRECT(("'"&amp;"2018"&amp;"'!"&amp;$J$1&amp;11))</f>
        <v>522</v>
      </c>
      <c r="C13" s="1" cm="1">
        <f t="array" aca="1" ref="C13" ca="1">INDIRECT(("'"&amp;"2025"&amp;"'!"&amp;$J$1&amp;11))</f>
        <v>640</v>
      </c>
      <c r="D13" s="1" cm="1">
        <f t="array" aca="1" ref="D13" ca="1">INDIRECT(("'"&amp;"2035"&amp;"'!"&amp;$J$1&amp;11))</f>
        <v>894</v>
      </c>
      <c r="E13" s="1" cm="1">
        <f t="array" aca="1" ref="E13" ca="1">INDIRECT(("'"&amp;"2045"&amp;"'!"&amp;$J$1&amp;11))</f>
        <v>1052</v>
      </c>
      <c r="F13" s="1" cm="1">
        <f t="array" aca="1" ref="F13" ca="1">INDIRECT(("'"&amp;"2055"&amp;"'!"&amp;$J$1&amp;11))</f>
        <v>1213</v>
      </c>
      <c r="G13" s="1" cm="1">
        <f t="array" aca="1" ref="G13" ca="1">INDIRECT(("'"&amp;"2065"&amp;"'!"&amp;$J$1&amp;11))</f>
        <v>1278</v>
      </c>
    </row>
    <row r="14" spans="1:10" ht="18" customHeight="1" x14ac:dyDescent="0.25">
      <c r="A14" t="s">
        <v>8</v>
      </c>
      <c r="B14" s="1" cm="1">
        <f t="array" aca="1" ref="B14" ca="1">INDIRECT(("'"&amp;"2018"&amp;"'!"&amp;$J$1&amp;12))</f>
        <v>2176</v>
      </c>
      <c r="C14" s="1" cm="1">
        <f t="array" aca="1" ref="C14" ca="1">INDIRECT(("'"&amp;"2025"&amp;"'!"&amp;$J$1&amp;12))</f>
        <v>2343</v>
      </c>
      <c r="D14" s="1" cm="1">
        <f t="array" aca="1" ref="D14" ca="1">INDIRECT(("'"&amp;"2035"&amp;"'!"&amp;$J$1&amp;12))</f>
        <v>2577</v>
      </c>
      <c r="E14" s="1" cm="1">
        <f t="array" aca="1" ref="E14" ca="1">INDIRECT(("'"&amp;"2045"&amp;"'!"&amp;$J$1&amp;12))</f>
        <v>2785</v>
      </c>
      <c r="F14" s="1" cm="1">
        <f t="array" aca="1" ref="F14" ca="1">INDIRECT(("'"&amp;"2055"&amp;"'!"&amp;$J$1&amp;12))</f>
        <v>2972</v>
      </c>
      <c r="G14" s="1" cm="1">
        <f t="array" aca="1" ref="G14" ca="1">INDIRECT(("'"&amp;"2065"&amp;"'!"&amp;$J$1&amp;12))</f>
        <v>3147</v>
      </c>
    </row>
    <row r="15" spans="1:10" ht="18" customHeight="1" x14ac:dyDescent="0.25">
      <c r="A15" t="s">
        <v>9</v>
      </c>
      <c r="B15" s="1" cm="1">
        <f t="array" aca="1" ref="B15" ca="1">INDIRECT(("'"&amp;"2018"&amp;"'!"&amp;$J$1&amp;13))</f>
        <v>2330</v>
      </c>
      <c r="C15" s="1" cm="1">
        <f t="array" aca="1" ref="C15" ca="1">INDIRECT(("'"&amp;"2025"&amp;"'!"&amp;$J$1&amp;13))</f>
        <v>2542</v>
      </c>
      <c r="D15" s="1" cm="1">
        <f t="array" aca="1" ref="D15" ca="1">INDIRECT(("'"&amp;"2035"&amp;"'!"&amp;$J$1&amp;13))</f>
        <v>2784</v>
      </c>
      <c r="E15" s="1" cm="1">
        <f t="array" aca="1" ref="E15" ca="1">INDIRECT(("'"&amp;"2045"&amp;"'!"&amp;$J$1&amp;13))</f>
        <v>2986</v>
      </c>
      <c r="F15" s="1" cm="1">
        <f t="array" aca="1" ref="F15" ca="1">INDIRECT(("'"&amp;"2055"&amp;"'!"&amp;$J$1&amp;13))</f>
        <v>3158</v>
      </c>
      <c r="G15" s="1" cm="1">
        <f t="array" aca="1" ref="G15" ca="1">INDIRECT(("'"&amp;"2065"&amp;"'!"&amp;$J$1&amp;13))</f>
        <v>3314</v>
      </c>
    </row>
    <row r="16" spans="1:10" ht="18" customHeight="1" x14ac:dyDescent="0.25">
      <c r="A16" t="s">
        <v>10</v>
      </c>
      <c r="B16" s="1" cm="1">
        <f t="array" aca="1" ref="B16" ca="1">INDIRECT(("'"&amp;"2018"&amp;"'!"&amp;$J$1&amp;14))</f>
        <v>3399</v>
      </c>
      <c r="C16" s="1" cm="1">
        <f t="array" aca="1" ref="C16" ca="1">INDIRECT(("'"&amp;"2025"&amp;"'!"&amp;$J$1&amp;14))</f>
        <v>3632</v>
      </c>
      <c r="D16" s="1" cm="1">
        <f t="array" aca="1" ref="D16" ca="1">INDIRECT(("'"&amp;"2035"&amp;"'!"&amp;$J$1&amp;14))</f>
        <v>3974</v>
      </c>
      <c r="E16" s="1" cm="1">
        <f t="array" aca="1" ref="E16" ca="1">INDIRECT(("'"&amp;"2045"&amp;"'!"&amp;$J$1&amp;14))</f>
        <v>4283</v>
      </c>
      <c r="F16" s="1" cm="1">
        <f t="array" aca="1" ref="F16" ca="1">INDIRECT(("'"&amp;"2055"&amp;"'!"&amp;$J$1&amp;14))</f>
        <v>4579</v>
      </c>
      <c r="G16" s="1" cm="1">
        <f t="array" aca="1" ref="G16" ca="1">INDIRECT(("'"&amp;"2065"&amp;"'!"&amp;$J$1&amp;14))</f>
        <v>4878</v>
      </c>
    </row>
    <row r="17" spans="1:7" ht="18" customHeight="1" x14ac:dyDescent="0.25">
      <c r="A17" t="s">
        <v>11</v>
      </c>
      <c r="B17" s="1" cm="1">
        <f t="array" aca="1" ref="B17" ca="1">INDIRECT(("'"&amp;"2018"&amp;"'!"&amp;$J$1&amp;15))</f>
        <v>6300</v>
      </c>
      <c r="C17" s="1" cm="1">
        <f t="array" aca="1" ref="C17" ca="1">INDIRECT(("'"&amp;"2025"&amp;"'!"&amp;$J$1&amp;15))</f>
        <v>6732</v>
      </c>
      <c r="D17" s="1" cm="1">
        <f t="array" aca="1" ref="D17" ca="1">INDIRECT(("'"&amp;"2035"&amp;"'!"&amp;$J$1&amp;15))</f>
        <v>7366</v>
      </c>
      <c r="E17" s="1" cm="1">
        <f t="array" aca="1" ref="E17" ca="1">INDIRECT(("'"&amp;"2045"&amp;"'!"&amp;$J$1&amp;15))</f>
        <v>7938</v>
      </c>
      <c r="F17" s="1" cm="1">
        <f t="array" aca="1" ref="F17" ca="1">INDIRECT(("'"&amp;"2055"&amp;"'!"&amp;$J$1&amp;15))</f>
        <v>8483</v>
      </c>
      <c r="G17" s="1" cm="1">
        <f t="array" aca="1" ref="G17" ca="1">INDIRECT(("'"&amp;"2065"&amp;"'!"&amp;$J$1&amp;15))</f>
        <v>9035</v>
      </c>
    </row>
    <row r="18" spans="1:7" ht="18" customHeight="1" x14ac:dyDescent="0.25">
      <c r="A18" t="s">
        <v>12</v>
      </c>
      <c r="B18" s="1" cm="1">
        <f t="array" aca="1" ref="B18" ca="1">INDIRECT(("'"&amp;"2018"&amp;"'!"&amp;$J$1&amp;16))</f>
        <v>8395</v>
      </c>
      <c r="C18" s="1" cm="1">
        <f t="array" aca="1" ref="C18" ca="1">INDIRECT(("'"&amp;"2025"&amp;"'!"&amp;$J$1&amp;16))</f>
        <v>8393</v>
      </c>
      <c r="D18" s="1" cm="1">
        <f t="array" aca="1" ref="D18" ca="1">INDIRECT(("'"&amp;"2035"&amp;"'!"&amp;$J$1&amp;16))</f>
        <v>8529</v>
      </c>
      <c r="E18" s="1" cm="1">
        <f t="array" aca="1" ref="E18" ca="1">INDIRECT(("'"&amp;"2045"&amp;"'!"&amp;$J$1&amp;16))</f>
        <v>8457</v>
      </c>
      <c r="F18" s="1" cm="1">
        <f t="array" aca="1" ref="F18" ca="1">INDIRECT(("'"&amp;"2055"&amp;"'!"&amp;$J$1&amp;16))</f>
        <v>8294</v>
      </c>
      <c r="G18" s="1" cm="1">
        <f t="array" aca="1" ref="G18" ca="1">INDIRECT(("'"&amp;"2065"&amp;"'!"&amp;$J$1&amp;16))</f>
        <v>8067</v>
      </c>
    </row>
    <row r="19" spans="1:7" ht="18" customHeight="1" x14ac:dyDescent="0.25">
      <c r="A19" t="s">
        <v>13</v>
      </c>
      <c r="B19" s="1" cm="1">
        <f t="array" aca="1" ref="B19" ca="1">INDIRECT(("'"&amp;"2018"&amp;"'!"&amp;$J$1&amp;17))</f>
        <v>681263</v>
      </c>
      <c r="C19" s="1" cm="1">
        <f t="array" aca="1" ref="C19" ca="1">INDIRECT(("'"&amp;"2025"&amp;"'!"&amp;$J$1&amp;17))</f>
        <v>689727</v>
      </c>
      <c r="D19" s="1" cm="1">
        <f t="array" aca="1" ref="D19" ca="1">INDIRECT(("'"&amp;"2035"&amp;"'!"&amp;$J$1&amp;17))</f>
        <v>688928</v>
      </c>
      <c r="E19" s="1" cm="1">
        <f t="array" aca="1" ref="E19" ca="1">INDIRECT(("'"&amp;"2045"&amp;"'!"&amp;$J$1&amp;17))</f>
        <v>687706</v>
      </c>
      <c r="F19" s="1" cm="1">
        <f t="array" aca="1" ref="F19" ca="1">INDIRECT(("'"&amp;"2055"&amp;"'!"&amp;$J$1&amp;17))</f>
        <v>686820</v>
      </c>
      <c r="G19" s="1" cm="1">
        <f t="array" aca="1" ref="G19" ca="1">INDIRECT(("'"&amp;"2065"&amp;"'!"&amp;$J$1&amp;17))</f>
        <v>685271</v>
      </c>
    </row>
    <row r="20" spans="1:7" ht="18" customHeight="1" x14ac:dyDescent="0.25">
      <c r="A20" t="s">
        <v>14</v>
      </c>
      <c r="B20" s="1" cm="1">
        <f t="array" aca="1" ref="B20" ca="1">INDIRECT(("'"&amp;"2018"&amp;"'!"&amp;$J$1&amp;18))</f>
        <v>515788</v>
      </c>
      <c r="C20" s="1" cm="1">
        <f t="array" aca="1" ref="C20" ca="1">INDIRECT(("'"&amp;"2025"&amp;"'!"&amp;$J$1&amp;18))</f>
        <v>508972</v>
      </c>
      <c r="D20" s="1" cm="1">
        <f t="array" aca="1" ref="D20" ca="1">INDIRECT(("'"&amp;"2035"&amp;"'!"&amp;$J$1&amp;18))</f>
        <v>508449</v>
      </c>
      <c r="E20" s="1" cm="1">
        <f t="array" aca="1" ref="E20" ca="1">INDIRECT(("'"&amp;"2045"&amp;"'!"&amp;$J$1&amp;18))</f>
        <v>507519</v>
      </c>
      <c r="F20" s="1" cm="1">
        <f t="array" aca="1" ref="F20" ca="1">INDIRECT(("'"&amp;"2055"&amp;"'!"&amp;$J$1&amp;18))</f>
        <v>502565</v>
      </c>
      <c r="G20" s="1" cm="1">
        <f t="array" aca="1" ref="G20" ca="1">INDIRECT(("'"&amp;"2065"&amp;"'!"&amp;$J$1&amp;18))</f>
        <v>494709</v>
      </c>
    </row>
    <row r="21" spans="1:7" ht="18" customHeight="1" x14ac:dyDescent="0.25">
      <c r="A21" t="s">
        <v>15</v>
      </c>
      <c r="B21" s="1" cm="1">
        <f t="array" aca="1" ref="B21" ca="1">INDIRECT(("'"&amp;"2018"&amp;"'!"&amp;$J$1&amp;19))</f>
        <v>12756</v>
      </c>
      <c r="C21" s="1" cm="1">
        <f t="array" aca="1" ref="C21" ca="1">INDIRECT(("'"&amp;"2025"&amp;"'!"&amp;$J$1&amp;19))</f>
        <v>12752</v>
      </c>
      <c r="D21" s="1" cm="1">
        <f t="array" aca="1" ref="D21" ca="1">INDIRECT(("'"&amp;"2035"&amp;"'!"&amp;$J$1&amp;19))</f>
        <v>12959</v>
      </c>
      <c r="E21" s="1" cm="1">
        <f t="array" aca="1" ref="E21" ca="1">INDIRECT(("'"&amp;"2045"&amp;"'!"&amp;$J$1&amp;19))</f>
        <v>12851</v>
      </c>
      <c r="F21" s="1" cm="1">
        <f t="array" aca="1" ref="F21" ca="1">INDIRECT(("'"&amp;"2055"&amp;"'!"&amp;$J$1&amp;19))</f>
        <v>12603</v>
      </c>
      <c r="G21" s="1" cm="1">
        <f t="array" aca="1" ref="G21" ca="1">INDIRECT(("'"&amp;"2065"&amp;"'!"&amp;$J$1&amp;19))</f>
        <v>12258</v>
      </c>
    </row>
    <row r="22" spans="1:7" ht="18" customHeight="1" x14ac:dyDescent="0.25">
      <c r="A22" t="s">
        <v>16</v>
      </c>
      <c r="B22" s="1" cm="1">
        <f t="array" aca="1" ref="B22" ca="1">INDIRECT(("'"&amp;"2018"&amp;"'!"&amp;$J$1&amp;20))</f>
        <v>283918</v>
      </c>
      <c r="C22" s="1" cm="1">
        <f t="array" aca="1" ref="C22" ca="1">INDIRECT(("'"&amp;"2025"&amp;"'!"&amp;$J$1&amp;20))</f>
        <v>283917</v>
      </c>
      <c r="D22" s="1" cm="1">
        <f t="array" aca="1" ref="D22" ca="1">INDIRECT(("'"&amp;"2035"&amp;"'!"&amp;$J$1&amp;20))</f>
        <v>284065</v>
      </c>
      <c r="E22" s="1" cm="1">
        <f t="array" aca="1" ref="E22" ca="1">INDIRECT(("'"&amp;"2045"&amp;"'!"&amp;$J$1&amp;20))</f>
        <v>285261</v>
      </c>
      <c r="F22" s="1" cm="1">
        <f t="array" aca="1" ref="F22" ca="1">INDIRECT(("'"&amp;"2055"&amp;"'!"&amp;$J$1&amp;20))</f>
        <v>290939</v>
      </c>
      <c r="G22" s="1" cm="1">
        <f t="array" aca="1" ref="G22" ca="1">INDIRECT(("'"&amp;"2065"&amp;"'!"&amp;$J$1&amp;20))</f>
        <v>296605</v>
      </c>
    </row>
    <row r="23" spans="1:7" ht="18" customHeight="1" x14ac:dyDescent="0.25">
      <c r="A23" t="s">
        <v>17</v>
      </c>
      <c r="B23" s="1" cm="1">
        <f t="array" aca="1" ref="B23" ca="1">INDIRECT(("'"&amp;"2018"&amp;"'!"&amp;$J$1&amp;21))</f>
        <v>1928</v>
      </c>
      <c r="C23" s="1" cm="1">
        <f t="array" aca="1" ref="C23" ca="1">INDIRECT(("'"&amp;"2025"&amp;"'!"&amp;$J$1&amp;21))</f>
        <v>2047</v>
      </c>
      <c r="D23" s="1" cm="1">
        <f t="array" aca="1" ref="D23" ca="1">INDIRECT(("'"&amp;"2035"&amp;"'!"&amp;$J$1&amp;21))</f>
        <v>2255</v>
      </c>
      <c r="E23" s="1" cm="1">
        <f t="array" aca="1" ref="E23" ca="1">INDIRECT(("'"&amp;"2045"&amp;"'!"&amp;$J$1&amp;21))</f>
        <v>2450</v>
      </c>
      <c r="F23" s="1" cm="1">
        <f t="array" aca="1" ref="F23" ca="1">INDIRECT(("'"&amp;"2055"&amp;"'!"&amp;$J$1&amp;21))</f>
        <v>2643</v>
      </c>
      <c r="G23" s="1" cm="1">
        <f t="array" aca="1" ref="G23" ca="1">INDIRECT(("'"&amp;"2065"&amp;"'!"&amp;$J$1&amp;21))</f>
        <v>2833</v>
      </c>
    </row>
    <row r="24" spans="1:7" ht="18" customHeight="1" x14ac:dyDescent="0.25">
      <c r="A24" t="s">
        <v>18</v>
      </c>
      <c r="B24" s="1" cm="1">
        <f t="array" aca="1" ref="B24" ca="1">INDIRECT(("'"&amp;"2018"&amp;"'!"&amp;$J$1&amp;22))</f>
        <v>1831</v>
      </c>
      <c r="C24" s="1" cm="1">
        <f t="array" aca="1" ref="C24" ca="1">INDIRECT(("'"&amp;"2025"&amp;"'!"&amp;$J$1&amp;22))</f>
        <v>1831</v>
      </c>
      <c r="D24" s="1" cm="1">
        <f t="array" aca="1" ref="D24" ca="1">INDIRECT(("'"&amp;"2035"&amp;"'!"&amp;$J$1&amp;22))</f>
        <v>1831</v>
      </c>
      <c r="E24" s="1" cm="1">
        <f t="array" aca="1" ref="E24" ca="1">INDIRECT(("'"&amp;"2045"&amp;"'!"&amp;$J$1&amp;22))</f>
        <v>1831</v>
      </c>
      <c r="F24" s="1" cm="1">
        <f t="array" aca="1" ref="F24" ca="1">INDIRECT(("'"&amp;"2055"&amp;"'!"&amp;$J$1&amp;22))</f>
        <v>1831</v>
      </c>
      <c r="G24" s="1" cm="1">
        <f t="array" aca="1" ref="G24" ca="1">INDIRECT(("'"&amp;"2065"&amp;"'!"&amp;$J$1&amp;22))</f>
        <v>1831</v>
      </c>
    </row>
    <row r="25" spans="1:7" ht="18" customHeight="1" x14ac:dyDescent="0.25">
      <c r="A25" t="s">
        <v>19</v>
      </c>
      <c r="B25" s="1" cm="1">
        <f t="array" aca="1" ref="B25" ca="1">INDIRECT(("'"&amp;"2018"&amp;"'!"&amp;$J$1&amp;23))</f>
        <v>4664</v>
      </c>
      <c r="C25" s="1" cm="1">
        <f t="array" aca="1" ref="C25" ca="1">INDIRECT(("'"&amp;"2025"&amp;"'!"&amp;$J$1&amp;23))</f>
        <v>4664</v>
      </c>
      <c r="D25" s="1" cm="1">
        <f t="array" aca="1" ref="D25" ca="1">INDIRECT(("'"&amp;"2035"&amp;"'!"&amp;$J$1&amp;23))</f>
        <v>4664</v>
      </c>
      <c r="E25" s="1" cm="1">
        <f t="array" aca="1" ref="E25" ca="1">INDIRECT(("'"&amp;"2045"&amp;"'!"&amp;$J$1&amp;23))</f>
        <v>4664</v>
      </c>
      <c r="F25" s="1" cm="1">
        <f t="array" aca="1" ref="F25" ca="1">INDIRECT(("'"&amp;"2055"&amp;"'!"&amp;$J$1&amp;23))</f>
        <v>4664</v>
      </c>
      <c r="G25" s="1" cm="1">
        <f t="array" aca="1" ref="G25" ca="1">INDIRECT(("'"&amp;"2065"&amp;"'!"&amp;$J$1&amp;23))</f>
        <v>4664</v>
      </c>
    </row>
    <row r="26" spans="1:7" ht="18" customHeight="1" x14ac:dyDescent="0.25">
      <c r="A26" t="s">
        <v>20</v>
      </c>
      <c r="B26" s="1" cm="1">
        <f t="array" aca="1" ref="B26" ca="1">INDIRECT(("'"&amp;"2018"&amp;"'!"&amp;$J$1&amp;24))</f>
        <v>2650</v>
      </c>
      <c r="C26" s="1" cm="1">
        <f t="array" aca="1" ref="C26" ca="1">INDIRECT(("'"&amp;"2025"&amp;"'!"&amp;$J$1&amp;24))</f>
        <v>2650</v>
      </c>
      <c r="D26" s="1" cm="1">
        <f t="array" aca="1" ref="D26" ca="1">INDIRECT(("'"&amp;"2035"&amp;"'!"&amp;$J$1&amp;24))</f>
        <v>2650</v>
      </c>
      <c r="E26" s="1" cm="1">
        <f t="array" aca="1" ref="E26" ca="1">INDIRECT(("'"&amp;"2045"&amp;"'!"&amp;$J$1&amp;24))</f>
        <v>2650</v>
      </c>
      <c r="F26" s="1" cm="1">
        <f t="array" aca="1" ref="F26" ca="1">INDIRECT(("'"&amp;"2055"&amp;"'!"&amp;$J$1&amp;24))</f>
        <v>2650</v>
      </c>
      <c r="G26" s="1" cm="1">
        <f t="array" aca="1" ref="G26" ca="1">INDIRECT(("'"&amp;"2065"&amp;"'!"&amp;$J$1&amp;24))</f>
        <v>2650</v>
      </c>
    </row>
    <row r="27" spans="1:7" ht="18" customHeight="1" x14ac:dyDescent="0.25">
      <c r="A27" t="s">
        <v>21</v>
      </c>
      <c r="B27" s="1" cm="1">
        <f t="array" aca="1" ref="B27" ca="1">INDIRECT(("'"&amp;"2018"&amp;"'!"&amp;$J$1&amp;25))</f>
        <v>4168</v>
      </c>
      <c r="C27" s="1" cm="1">
        <f t="array" aca="1" ref="C27" ca="1">INDIRECT(("'"&amp;"2025"&amp;"'!"&amp;$J$1&amp;25))</f>
        <v>4168</v>
      </c>
      <c r="D27" s="1" cm="1">
        <f t="array" aca="1" ref="D27" ca="1">INDIRECT(("'"&amp;"2035"&amp;"'!"&amp;$J$1&amp;25))</f>
        <v>4168</v>
      </c>
      <c r="E27" s="1" cm="1">
        <f t="array" aca="1" ref="E27" ca="1">INDIRECT(("'"&amp;"2045"&amp;"'!"&amp;$J$1&amp;25))</f>
        <v>4168</v>
      </c>
      <c r="F27" s="1" cm="1">
        <f t="array" aca="1" ref="F27" ca="1">INDIRECT(("'"&amp;"2055"&amp;"'!"&amp;$J$1&amp;25))</f>
        <v>4168</v>
      </c>
      <c r="G27" s="1" cm="1">
        <f t="array" aca="1" ref="G27" ca="1">INDIRECT(("'"&amp;"2065"&amp;"'!"&amp;$J$1&amp;25))</f>
        <v>4168</v>
      </c>
    </row>
    <row r="28" spans="1:7" ht="18" customHeight="1" x14ac:dyDescent="0.25">
      <c r="A28" t="s">
        <v>22</v>
      </c>
      <c r="B28" s="1" cm="1">
        <f t="array" aca="1" ref="B28" ca="1">INDIRECT(("'"&amp;"2018"&amp;"'!"&amp;$J$1&amp;26))</f>
        <v>78490</v>
      </c>
      <c r="C28" s="1" cm="1">
        <f t="array" aca="1" ref="C28" ca="1">INDIRECT(("'"&amp;"2025"&amp;"'!"&amp;$J$1&amp;26))</f>
        <v>78490</v>
      </c>
      <c r="D28" s="1" cm="1">
        <f t="array" aca="1" ref="D28" ca="1">INDIRECT(("'"&amp;"2035"&amp;"'!"&amp;$J$1&amp;26))</f>
        <v>78490</v>
      </c>
      <c r="E28" s="1" cm="1">
        <f t="array" aca="1" ref="E28" ca="1">INDIRECT(("'"&amp;"2045"&amp;"'!"&amp;$J$1&amp;26))</f>
        <v>78490</v>
      </c>
      <c r="F28" s="1" cm="1">
        <f t="array" aca="1" ref="F28" ca="1">INDIRECT(("'"&amp;"2055"&amp;"'!"&amp;$J$1&amp;26))</f>
        <v>78490</v>
      </c>
      <c r="G28" s="1" cm="1">
        <f t="array" aca="1" ref="G28" ca="1">INDIRECT(("'"&amp;"2065"&amp;"'!"&amp;$J$1&amp;26))</f>
        <v>78490</v>
      </c>
    </row>
    <row r="29" spans="1:7" ht="18" customHeight="1" x14ac:dyDescent="0.25">
      <c r="A29" t="s">
        <v>23</v>
      </c>
      <c r="B29" s="1" cm="1">
        <f t="array" aca="1" ref="B29" ca="1">INDIRECT(("'"&amp;"2018"&amp;"'!"&amp;$J$1&amp;27))</f>
        <v>318</v>
      </c>
      <c r="C29" s="1" cm="1">
        <f t="array" aca="1" ref="C29" ca="1">INDIRECT(("'"&amp;"2025"&amp;"'!"&amp;$J$1&amp;27))</f>
        <v>318</v>
      </c>
      <c r="D29" s="1" cm="1">
        <f t="array" aca="1" ref="D29" ca="1">INDIRECT(("'"&amp;"2035"&amp;"'!"&amp;$J$1&amp;27))</f>
        <v>318</v>
      </c>
      <c r="E29" s="1" cm="1">
        <f t="array" aca="1" ref="E29" ca="1">INDIRECT(("'"&amp;"2045"&amp;"'!"&amp;$J$1&amp;27))</f>
        <v>318</v>
      </c>
      <c r="F29" s="1" cm="1">
        <f t="array" aca="1" ref="F29" ca="1">INDIRECT(("'"&amp;"2055"&amp;"'!"&amp;$J$1&amp;27))</f>
        <v>318</v>
      </c>
      <c r="G29" s="1" cm="1">
        <f t="array" aca="1" ref="G29" ca="1">INDIRECT(("'"&amp;"2065"&amp;"'!"&amp;$J$1&amp;27))</f>
        <v>318</v>
      </c>
    </row>
  </sheetData>
  <mergeCells count="1">
    <mergeCell ref="G1:I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62442C-7908-4581-9B94-EB8E61FAF8B0}">
          <x14:formula1>
            <xm:f>Sheet2!$B$2:$B$13</xm:f>
          </x14:formula1>
          <xm:sqref>G1:I1</xm:sqref>
        </x14:dataValidation>
      </x14:dataValidation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5C22270-362A-4C5E-968D-5FAE969B936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Summary!B6:G6</xm:f>
              <xm:sqref>I6</xm:sqref>
            </x14:sparkline>
            <x14:sparkline>
              <xm:f>Summary!B7:G7</xm:f>
              <xm:sqref>I7</xm:sqref>
            </x14:sparkline>
            <x14:sparkline>
              <xm:f>Summary!B8:G8</xm:f>
              <xm:sqref>I8</xm:sqref>
            </x14:sparkline>
            <x14:sparkline>
              <xm:f>Summary!B9:G9</xm:f>
              <xm:sqref>I9</xm:sqref>
            </x14:sparkline>
            <x14:sparkline>
              <xm:f>Summary!B10:G10</xm:f>
              <xm:sqref>I10</xm:sqref>
            </x14:sparkline>
            <x14:sparkline>
              <xm:f>Summary!B11:G11</xm:f>
              <xm:sqref>I11</xm:sqref>
            </x14:sparkline>
            <x14:sparkline>
              <xm:f>Summary!B12:G12</xm:f>
              <xm:sqref>I12</xm:sqref>
            </x14:sparkline>
            <x14:sparkline>
              <xm:f>Summary!B13:G13</xm:f>
              <xm:sqref>I13</xm:sqref>
            </x14:sparkline>
            <x14:sparkline>
              <xm:f>Summary!B14:G14</xm:f>
              <xm:sqref>I14</xm:sqref>
            </x14:sparkline>
            <x14:sparkline>
              <xm:f>Summary!B15:G15</xm:f>
              <xm:sqref>I15</xm:sqref>
            </x14:sparkline>
            <x14:sparkline>
              <xm:f>Summary!B16:G16</xm:f>
              <xm:sqref>I16</xm:sqref>
            </x14:sparkline>
            <x14:sparkline>
              <xm:f>Summary!B17:G17</xm:f>
              <xm:sqref>I17</xm:sqref>
            </x14:sparkline>
            <x14:sparkline>
              <xm:f>Summary!B18:G18</xm:f>
              <xm:sqref>I18</xm:sqref>
            </x14:sparkline>
            <x14:sparkline>
              <xm:f>Summary!B19:G19</xm:f>
              <xm:sqref>I19</xm:sqref>
            </x14:sparkline>
            <x14:sparkline>
              <xm:f>Summary!B20:G20</xm:f>
              <xm:sqref>I20</xm:sqref>
            </x14:sparkline>
            <x14:sparkline>
              <xm:f>Summary!B21:G21</xm:f>
              <xm:sqref>I21</xm:sqref>
            </x14:sparkline>
            <x14:sparkline>
              <xm:f>Summary!B22:G22</xm:f>
              <xm:sqref>I22</xm:sqref>
            </x14:sparkline>
            <x14:sparkline>
              <xm:f>Summary!B23:G23</xm:f>
              <xm:sqref>I23</xm:sqref>
            </x14:sparkline>
            <x14:sparkline>
              <xm:f>Summary!B24:G24</xm:f>
              <xm:sqref>I24</xm:sqref>
            </x14:sparkline>
            <x14:sparkline>
              <xm:f>Summary!B25:G25</xm:f>
              <xm:sqref>I25</xm:sqref>
            </x14:sparkline>
            <x14:sparkline>
              <xm:f>Summary!B26:G26</xm:f>
              <xm:sqref>I26</xm:sqref>
            </x14:sparkline>
            <x14:sparkline>
              <xm:f>Summary!B27:G27</xm:f>
              <xm:sqref>I27</xm:sqref>
            </x14:sparkline>
            <x14:sparkline>
              <xm:f>Summary!B28:G28</xm:f>
              <xm:sqref>I28</xm:sqref>
            </x14:sparkline>
            <x14:sparkline>
              <xm:f>Summary!B29:G29</xm:f>
              <xm:sqref>I29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02FDF-D767-4E32-A9C7-20A678D63BF1}">
  <dimension ref="A1:O27"/>
  <sheetViews>
    <sheetView workbookViewId="0">
      <selection activeCell="O2" sqref="O2:O27"/>
    </sheetView>
  </sheetViews>
  <sheetFormatPr defaultRowHeight="15" x14ac:dyDescent="0.25"/>
  <cols>
    <col min="1" max="1" width="31.14062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38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628</v>
      </c>
      <c r="D4" s="1">
        <v>68</v>
      </c>
      <c r="E4" s="1">
        <v>1144</v>
      </c>
      <c r="F4" s="1">
        <v>0</v>
      </c>
      <c r="G4" s="1">
        <v>0</v>
      </c>
      <c r="H4" s="1">
        <v>2</v>
      </c>
      <c r="I4" s="1">
        <v>616</v>
      </c>
      <c r="J4" s="1">
        <v>1</v>
      </c>
      <c r="K4" s="1">
        <v>770</v>
      </c>
      <c r="L4" s="1">
        <v>9580</v>
      </c>
      <c r="M4" s="1">
        <v>21</v>
      </c>
      <c r="O4" s="1">
        <f>SUM(C4:N4)</f>
        <v>12830</v>
      </c>
    </row>
    <row r="5" spans="1:15" x14ac:dyDescent="0.25">
      <c r="A5" t="s">
        <v>1</v>
      </c>
      <c r="B5" s="1">
        <v>1</v>
      </c>
      <c r="C5" s="1">
        <v>645</v>
      </c>
      <c r="D5" s="1">
        <v>367</v>
      </c>
      <c r="E5" s="1">
        <v>1203</v>
      </c>
      <c r="F5" s="1">
        <v>286</v>
      </c>
      <c r="G5" s="1">
        <v>688</v>
      </c>
      <c r="H5" s="1">
        <v>411</v>
      </c>
      <c r="I5" s="1">
        <v>108</v>
      </c>
      <c r="J5" s="1">
        <v>115</v>
      </c>
      <c r="K5" s="1">
        <v>165</v>
      </c>
      <c r="L5" s="1">
        <v>814</v>
      </c>
      <c r="M5" s="1">
        <v>5</v>
      </c>
      <c r="O5" s="1">
        <f t="shared" ref="O5:O27" si="0">SUM(C5:N5)</f>
        <v>4807</v>
      </c>
    </row>
    <row r="6" spans="1:15" x14ac:dyDescent="0.25">
      <c r="A6" t="s">
        <v>2</v>
      </c>
      <c r="B6" s="1">
        <v>2</v>
      </c>
      <c r="C6" s="1">
        <v>146504</v>
      </c>
      <c r="D6" s="1">
        <v>35133</v>
      </c>
      <c r="E6" s="1">
        <v>79005</v>
      </c>
      <c r="F6" s="1">
        <v>21998</v>
      </c>
      <c r="G6" s="1">
        <v>105</v>
      </c>
      <c r="H6" s="1">
        <v>13437</v>
      </c>
      <c r="I6" s="1">
        <v>68192</v>
      </c>
      <c r="J6" s="1">
        <v>22743</v>
      </c>
      <c r="K6" s="1">
        <v>134375</v>
      </c>
      <c r="L6" s="1">
        <v>171655</v>
      </c>
      <c r="M6" s="1">
        <v>10267</v>
      </c>
      <c r="O6" s="1">
        <f t="shared" si="0"/>
        <v>703414</v>
      </c>
    </row>
    <row r="7" spans="1:15" x14ac:dyDescent="0.25">
      <c r="A7" t="s">
        <v>3</v>
      </c>
      <c r="B7" s="1">
        <v>3</v>
      </c>
      <c r="C7" s="1">
        <v>1305</v>
      </c>
      <c r="D7" s="1">
        <v>2424</v>
      </c>
      <c r="E7" s="1">
        <v>17208</v>
      </c>
      <c r="F7" s="1">
        <v>2662</v>
      </c>
      <c r="G7" s="1">
        <v>596</v>
      </c>
      <c r="H7" s="1">
        <v>3485</v>
      </c>
      <c r="I7" s="1">
        <v>2962</v>
      </c>
      <c r="J7" s="1">
        <v>4195</v>
      </c>
      <c r="K7" s="1">
        <v>4985</v>
      </c>
      <c r="L7" s="1">
        <v>7856</v>
      </c>
      <c r="M7" s="1">
        <v>4557</v>
      </c>
      <c r="O7" s="1">
        <f t="shared" si="0"/>
        <v>52235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2187</v>
      </c>
      <c r="D9" s="1">
        <v>2512</v>
      </c>
      <c r="E9" s="1">
        <v>15710</v>
      </c>
      <c r="F9" s="1">
        <v>2715</v>
      </c>
      <c r="G9" s="1">
        <v>692</v>
      </c>
      <c r="H9" s="1">
        <v>6253</v>
      </c>
      <c r="I9" s="1">
        <v>1666</v>
      </c>
      <c r="J9" s="1">
        <v>1409</v>
      </c>
      <c r="K9" s="1">
        <v>1138</v>
      </c>
      <c r="L9" s="1">
        <v>4117</v>
      </c>
      <c r="M9" s="1">
        <v>1001</v>
      </c>
      <c r="O9" s="1">
        <f t="shared" si="0"/>
        <v>39400</v>
      </c>
    </row>
    <row r="10" spans="1:15" x14ac:dyDescent="0.25">
      <c r="A10" t="s">
        <v>6</v>
      </c>
      <c r="B10" s="1">
        <v>6</v>
      </c>
      <c r="C10" s="1">
        <v>1771</v>
      </c>
      <c r="D10" s="1">
        <v>656</v>
      </c>
      <c r="E10" s="1">
        <v>1211</v>
      </c>
      <c r="F10" s="1">
        <v>910</v>
      </c>
      <c r="G10" s="1">
        <v>4260</v>
      </c>
      <c r="H10" s="1">
        <v>1318</v>
      </c>
      <c r="I10" s="1">
        <v>208</v>
      </c>
      <c r="J10" s="1">
        <v>812</v>
      </c>
      <c r="K10" s="1">
        <v>252</v>
      </c>
      <c r="L10" s="1">
        <v>1634</v>
      </c>
      <c r="M10" s="1">
        <v>21</v>
      </c>
      <c r="O10" s="1">
        <f t="shared" si="0"/>
        <v>13053</v>
      </c>
    </row>
    <row r="11" spans="1:15" x14ac:dyDescent="0.25">
      <c r="A11" t="s">
        <v>7</v>
      </c>
      <c r="B11" s="1">
        <v>7</v>
      </c>
      <c r="C11" s="1">
        <v>84</v>
      </c>
      <c r="D11" s="1">
        <v>12</v>
      </c>
      <c r="E11" s="1">
        <v>28</v>
      </c>
      <c r="F11" s="1">
        <v>21</v>
      </c>
      <c r="G11" s="1">
        <v>243</v>
      </c>
      <c r="H11" s="1">
        <v>80</v>
      </c>
      <c r="I11" s="1">
        <v>1</v>
      </c>
      <c r="J11" s="1">
        <v>5</v>
      </c>
      <c r="K11" s="1">
        <v>1</v>
      </c>
      <c r="L11" s="1">
        <v>47</v>
      </c>
      <c r="M11" s="1">
        <v>0</v>
      </c>
      <c r="O11" s="1">
        <f t="shared" si="0"/>
        <v>522</v>
      </c>
    </row>
    <row r="12" spans="1:15" x14ac:dyDescent="0.25">
      <c r="A12" t="s">
        <v>8</v>
      </c>
      <c r="B12" s="1">
        <v>8</v>
      </c>
      <c r="C12" s="1">
        <v>155</v>
      </c>
      <c r="D12" s="1">
        <v>109</v>
      </c>
      <c r="E12" s="1">
        <v>227</v>
      </c>
      <c r="F12" s="1">
        <v>155</v>
      </c>
      <c r="G12" s="1">
        <v>794</v>
      </c>
      <c r="H12" s="1">
        <v>287</v>
      </c>
      <c r="I12" s="1">
        <v>39</v>
      </c>
      <c r="J12" s="1">
        <v>100</v>
      </c>
      <c r="K12" s="1">
        <v>76</v>
      </c>
      <c r="L12" s="1">
        <v>223</v>
      </c>
      <c r="M12" s="1">
        <v>11</v>
      </c>
      <c r="O12" s="1">
        <f t="shared" si="0"/>
        <v>2176</v>
      </c>
    </row>
    <row r="13" spans="1:15" x14ac:dyDescent="0.25">
      <c r="A13" t="s">
        <v>9</v>
      </c>
      <c r="B13" s="1">
        <v>9</v>
      </c>
      <c r="C13" s="1">
        <v>108</v>
      </c>
      <c r="D13" s="1">
        <v>116</v>
      </c>
      <c r="E13" s="1">
        <v>594</v>
      </c>
      <c r="F13" s="1">
        <v>146</v>
      </c>
      <c r="G13" s="1">
        <v>378</v>
      </c>
      <c r="H13" s="1">
        <v>289</v>
      </c>
      <c r="I13" s="1">
        <v>170</v>
      </c>
      <c r="J13" s="1">
        <v>119</v>
      </c>
      <c r="K13" s="1">
        <v>131</v>
      </c>
      <c r="L13" s="1">
        <v>249</v>
      </c>
      <c r="M13" s="1">
        <v>30</v>
      </c>
      <c r="O13" s="1">
        <f t="shared" si="0"/>
        <v>2330</v>
      </c>
    </row>
    <row r="14" spans="1:15" x14ac:dyDescent="0.25">
      <c r="A14" t="s">
        <v>10</v>
      </c>
      <c r="B14" s="1">
        <v>10</v>
      </c>
      <c r="C14" s="1">
        <v>558</v>
      </c>
      <c r="D14" s="1">
        <v>335</v>
      </c>
      <c r="E14" s="1">
        <v>1071</v>
      </c>
      <c r="F14" s="1">
        <v>72</v>
      </c>
      <c r="G14" s="1">
        <v>5</v>
      </c>
      <c r="H14" s="1">
        <v>1105</v>
      </c>
      <c r="I14" s="1">
        <v>137</v>
      </c>
      <c r="J14" s="1">
        <v>30</v>
      </c>
      <c r="K14" s="1">
        <v>12</v>
      </c>
      <c r="L14" s="1">
        <v>69</v>
      </c>
      <c r="M14" s="1">
        <v>5</v>
      </c>
      <c r="O14" s="1">
        <f t="shared" si="0"/>
        <v>3399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5430</v>
      </c>
      <c r="F15" s="1">
        <v>735</v>
      </c>
      <c r="G15" s="1">
        <v>0</v>
      </c>
      <c r="H15" s="1">
        <v>105</v>
      </c>
      <c r="I15" s="1">
        <v>9</v>
      </c>
      <c r="J15" s="1">
        <v>13</v>
      </c>
      <c r="K15" s="1">
        <v>0</v>
      </c>
      <c r="L15" s="1">
        <v>0</v>
      </c>
      <c r="M15" s="1">
        <v>0</v>
      </c>
      <c r="O15" s="1">
        <f t="shared" si="0"/>
        <v>6300</v>
      </c>
    </row>
    <row r="16" spans="1:15" x14ac:dyDescent="0.25">
      <c r="A16" t="s">
        <v>12</v>
      </c>
      <c r="B16" s="1">
        <v>13</v>
      </c>
      <c r="C16" s="1">
        <v>41</v>
      </c>
      <c r="D16" s="1">
        <v>106</v>
      </c>
      <c r="E16" s="1">
        <v>2578</v>
      </c>
      <c r="F16" s="1">
        <v>1788</v>
      </c>
      <c r="G16" s="1">
        <v>288</v>
      </c>
      <c r="H16" s="1">
        <v>1605</v>
      </c>
      <c r="I16" s="1">
        <v>238</v>
      </c>
      <c r="J16" s="1">
        <v>387</v>
      </c>
      <c r="K16" s="1">
        <v>174</v>
      </c>
      <c r="L16" s="1">
        <v>844</v>
      </c>
      <c r="M16" s="1">
        <v>346</v>
      </c>
      <c r="O16" s="1">
        <f t="shared" si="0"/>
        <v>8395</v>
      </c>
    </row>
    <row r="17" spans="1:15" x14ac:dyDescent="0.25">
      <c r="A17" t="s">
        <v>13</v>
      </c>
      <c r="B17" s="1">
        <v>14</v>
      </c>
      <c r="C17" s="1">
        <v>13112</v>
      </c>
      <c r="D17" s="1">
        <v>59086</v>
      </c>
      <c r="E17" s="1">
        <v>121447</v>
      </c>
      <c r="F17" s="1">
        <v>119720</v>
      </c>
      <c r="G17" s="1">
        <v>1233</v>
      </c>
      <c r="H17" s="1">
        <v>86659</v>
      </c>
      <c r="I17" s="1">
        <v>65998</v>
      </c>
      <c r="J17" s="1">
        <v>72013</v>
      </c>
      <c r="K17" s="1">
        <v>22658</v>
      </c>
      <c r="L17" s="1">
        <v>69593</v>
      </c>
      <c r="M17" s="1">
        <v>49744</v>
      </c>
      <c r="O17" s="1">
        <f t="shared" si="0"/>
        <v>681263</v>
      </c>
    </row>
    <row r="18" spans="1:15" x14ac:dyDescent="0.25">
      <c r="A18" t="s">
        <v>14</v>
      </c>
      <c r="B18" s="1">
        <v>15</v>
      </c>
      <c r="C18" s="1">
        <v>21649</v>
      </c>
      <c r="D18" s="1">
        <v>15832</v>
      </c>
      <c r="E18" s="1">
        <v>155572</v>
      </c>
      <c r="F18" s="1">
        <v>13644</v>
      </c>
      <c r="G18" s="1">
        <v>347</v>
      </c>
      <c r="H18" s="1">
        <v>23375</v>
      </c>
      <c r="I18" s="1">
        <v>51805</v>
      </c>
      <c r="J18" s="1">
        <v>8215</v>
      </c>
      <c r="K18" s="1">
        <v>153163</v>
      </c>
      <c r="L18" s="1">
        <v>57295</v>
      </c>
      <c r="M18" s="1">
        <v>14891</v>
      </c>
      <c r="O18" s="1">
        <f t="shared" si="0"/>
        <v>515788</v>
      </c>
    </row>
    <row r="19" spans="1:15" x14ac:dyDescent="0.25">
      <c r="A19" t="s">
        <v>15</v>
      </c>
      <c r="B19" s="1">
        <v>16</v>
      </c>
      <c r="C19" s="1">
        <v>89</v>
      </c>
      <c r="D19" s="1">
        <v>270</v>
      </c>
      <c r="E19" s="1">
        <v>3693</v>
      </c>
      <c r="F19" s="1">
        <v>3837</v>
      </c>
      <c r="G19" s="1">
        <v>42</v>
      </c>
      <c r="H19" s="1">
        <v>4145</v>
      </c>
      <c r="I19" s="1">
        <v>56</v>
      </c>
      <c r="J19" s="1">
        <v>421</v>
      </c>
      <c r="K19" s="1">
        <v>39</v>
      </c>
      <c r="L19" s="1">
        <v>125</v>
      </c>
      <c r="M19" s="1">
        <v>39</v>
      </c>
      <c r="O19" s="1">
        <f t="shared" si="0"/>
        <v>12756</v>
      </c>
    </row>
    <row r="20" spans="1:15" x14ac:dyDescent="0.25">
      <c r="A20" t="s">
        <v>16</v>
      </c>
      <c r="B20" s="1">
        <v>17</v>
      </c>
      <c r="C20" s="1">
        <v>28492</v>
      </c>
      <c r="D20" s="1">
        <v>3531</v>
      </c>
      <c r="E20" s="1">
        <v>21772</v>
      </c>
      <c r="F20" s="1">
        <v>1106</v>
      </c>
      <c r="G20" s="1">
        <v>91</v>
      </c>
      <c r="H20" s="1">
        <v>1661</v>
      </c>
      <c r="I20" s="1">
        <v>6292</v>
      </c>
      <c r="J20" s="1">
        <v>68209</v>
      </c>
      <c r="K20" s="1">
        <v>15095</v>
      </c>
      <c r="L20" s="1">
        <v>119316</v>
      </c>
      <c r="M20" s="1">
        <v>18353</v>
      </c>
      <c r="O20" s="1">
        <f t="shared" si="0"/>
        <v>283918</v>
      </c>
    </row>
    <row r="21" spans="1:15" x14ac:dyDescent="0.25">
      <c r="A21" t="s">
        <v>17</v>
      </c>
      <c r="B21" s="1">
        <v>18</v>
      </c>
      <c r="C21" s="1">
        <v>95</v>
      </c>
      <c r="D21" s="1">
        <v>55</v>
      </c>
      <c r="E21" s="1">
        <v>300</v>
      </c>
      <c r="F21" s="1">
        <v>272</v>
      </c>
      <c r="G21" s="1">
        <v>283</v>
      </c>
      <c r="H21" s="1">
        <v>243</v>
      </c>
      <c r="I21" s="1">
        <v>9</v>
      </c>
      <c r="J21" s="1">
        <v>399</v>
      </c>
      <c r="K21" s="1">
        <v>43</v>
      </c>
      <c r="L21" s="1">
        <v>203</v>
      </c>
      <c r="M21" s="1">
        <v>26</v>
      </c>
      <c r="O21" s="1">
        <f t="shared" si="0"/>
        <v>1928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26A5-6970-4A97-AB3B-5CFBC3687821}">
  <dimension ref="A1:O27"/>
  <sheetViews>
    <sheetView workbookViewId="0">
      <selection activeCell="O4" sqref="O4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39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>
        <v>623</v>
      </c>
      <c r="D4">
        <v>41</v>
      </c>
      <c r="E4">
        <v>1137</v>
      </c>
      <c r="F4">
        <v>0</v>
      </c>
      <c r="G4">
        <v>0</v>
      </c>
      <c r="H4">
        <v>0</v>
      </c>
      <c r="I4">
        <v>585</v>
      </c>
      <c r="J4">
        <v>1</v>
      </c>
      <c r="K4">
        <v>770</v>
      </c>
      <c r="L4">
        <v>9580</v>
      </c>
      <c r="M4">
        <v>9</v>
      </c>
      <c r="O4" s="1">
        <f>SUM(C4:N4)</f>
        <v>12746</v>
      </c>
    </row>
    <row r="5" spans="1:15" x14ac:dyDescent="0.25">
      <c r="A5" t="s">
        <v>1</v>
      </c>
      <c r="B5" s="1">
        <v>1</v>
      </c>
      <c r="C5">
        <v>545</v>
      </c>
      <c r="D5">
        <v>242</v>
      </c>
      <c r="E5">
        <v>759</v>
      </c>
      <c r="F5">
        <v>166</v>
      </c>
      <c r="G5">
        <v>325</v>
      </c>
      <c r="H5">
        <v>101</v>
      </c>
      <c r="I5">
        <v>38</v>
      </c>
      <c r="J5">
        <v>70</v>
      </c>
      <c r="K5">
        <v>155</v>
      </c>
      <c r="L5">
        <v>652</v>
      </c>
      <c r="M5">
        <v>1</v>
      </c>
      <c r="O5" s="1">
        <f t="shared" ref="O5:O27" si="0">SUM(C5:N5)</f>
        <v>3054</v>
      </c>
    </row>
    <row r="6" spans="1:15" x14ac:dyDescent="0.25">
      <c r="A6" t="s">
        <v>2</v>
      </c>
      <c r="B6" s="1">
        <v>2</v>
      </c>
      <c r="C6">
        <v>147775</v>
      </c>
      <c r="D6">
        <v>35365</v>
      </c>
      <c r="E6">
        <v>80236</v>
      </c>
      <c r="F6">
        <v>22156</v>
      </c>
      <c r="G6">
        <v>86</v>
      </c>
      <c r="H6">
        <v>13643</v>
      </c>
      <c r="I6">
        <v>68880</v>
      </c>
      <c r="J6">
        <v>22858</v>
      </c>
      <c r="K6">
        <v>136601</v>
      </c>
      <c r="L6">
        <v>172392</v>
      </c>
      <c r="M6">
        <v>10404</v>
      </c>
      <c r="O6" s="1">
        <f t="shared" si="0"/>
        <v>710396</v>
      </c>
    </row>
    <row r="7" spans="1:15" x14ac:dyDescent="0.25">
      <c r="A7" t="s">
        <v>3</v>
      </c>
      <c r="B7" s="1">
        <v>3</v>
      </c>
      <c r="C7">
        <v>1414</v>
      </c>
      <c r="D7">
        <v>2185</v>
      </c>
      <c r="E7">
        <v>16307</v>
      </c>
      <c r="F7">
        <v>1431</v>
      </c>
      <c r="G7">
        <v>457</v>
      </c>
      <c r="H7">
        <v>1936</v>
      </c>
      <c r="I7">
        <v>1950</v>
      </c>
      <c r="J7">
        <v>2768</v>
      </c>
      <c r="K7">
        <v>4677</v>
      </c>
      <c r="L7">
        <v>6928</v>
      </c>
      <c r="M7">
        <v>2303</v>
      </c>
      <c r="O7" s="1">
        <f t="shared" si="0"/>
        <v>42356</v>
      </c>
    </row>
    <row r="8" spans="1:15" x14ac:dyDescent="0.25">
      <c r="A8" t="s">
        <v>4</v>
      </c>
      <c r="B8" s="1">
        <v>4</v>
      </c>
      <c r="C8">
        <v>970</v>
      </c>
      <c r="D8">
        <v>4554</v>
      </c>
      <c r="E8">
        <v>4414</v>
      </c>
      <c r="F8">
        <v>4550</v>
      </c>
      <c r="G8">
        <v>1</v>
      </c>
      <c r="H8">
        <v>203</v>
      </c>
      <c r="I8">
        <v>723</v>
      </c>
      <c r="J8">
        <v>399</v>
      </c>
      <c r="K8">
        <v>669</v>
      </c>
      <c r="L8">
        <v>2825</v>
      </c>
      <c r="M8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>
        <v>2249</v>
      </c>
      <c r="D9">
        <v>2599</v>
      </c>
      <c r="E9">
        <v>15846</v>
      </c>
      <c r="F9">
        <v>2795</v>
      </c>
      <c r="G9">
        <v>554</v>
      </c>
      <c r="H9">
        <v>6676</v>
      </c>
      <c r="I9">
        <v>1756</v>
      </c>
      <c r="J9">
        <v>1408</v>
      </c>
      <c r="K9">
        <v>1124</v>
      </c>
      <c r="L9">
        <v>4257</v>
      </c>
      <c r="M9">
        <v>1035</v>
      </c>
      <c r="O9" s="1">
        <f t="shared" si="0"/>
        <v>40299</v>
      </c>
    </row>
    <row r="10" spans="1:15" x14ac:dyDescent="0.25">
      <c r="A10" t="s">
        <v>6</v>
      </c>
      <c r="B10" s="1">
        <v>6</v>
      </c>
      <c r="C10">
        <v>1813</v>
      </c>
      <c r="D10">
        <v>675</v>
      </c>
      <c r="E10">
        <v>1456</v>
      </c>
      <c r="F10">
        <v>935</v>
      </c>
      <c r="G10">
        <v>4644</v>
      </c>
      <c r="H10">
        <v>1444</v>
      </c>
      <c r="I10">
        <v>212</v>
      </c>
      <c r="J10">
        <v>811</v>
      </c>
      <c r="K10">
        <v>249</v>
      </c>
      <c r="L10">
        <v>1705</v>
      </c>
      <c r="M10">
        <v>22</v>
      </c>
      <c r="O10" s="1">
        <f t="shared" si="0"/>
        <v>13966</v>
      </c>
    </row>
    <row r="11" spans="1:15" x14ac:dyDescent="0.25">
      <c r="A11" t="s">
        <v>7</v>
      </c>
      <c r="B11" s="1">
        <v>7</v>
      </c>
      <c r="C11">
        <v>86</v>
      </c>
      <c r="D11">
        <v>12</v>
      </c>
      <c r="E11">
        <v>50</v>
      </c>
      <c r="F11">
        <v>22</v>
      </c>
      <c r="G11">
        <v>315</v>
      </c>
      <c r="H11">
        <v>98</v>
      </c>
      <c r="I11">
        <v>4</v>
      </c>
      <c r="J11">
        <v>5</v>
      </c>
      <c r="K11">
        <v>1</v>
      </c>
      <c r="L11">
        <v>47</v>
      </c>
      <c r="M11">
        <v>0</v>
      </c>
      <c r="O11" s="1">
        <f t="shared" si="0"/>
        <v>640</v>
      </c>
    </row>
    <row r="12" spans="1:15" x14ac:dyDescent="0.25">
      <c r="A12" t="s">
        <v>8</v>
      </c>
      <c r="B12" s="1">
        <v>8</v>
      </c>
      <c r="C12">
        <v>158</v>
      </c>
      <c r="D12">
        <v>112</v>
      </c>
      <c r="E12">
        <v>229</v>
      </c>
      <c r="F12">
        <v>172</v>
      </c>
      <c r="G12">
        <v>895</v>
      </c>
      <c r="H12">
        <v>302</v>
      </c>
      <c r="I12">
        <v>39</v>
      </c>
      <c r="J12">
        <v>117</v>
      </c>
      <c r="K12">
        <v>82</v>
      </c>
      <c r="L12">
        <v>226</v>
      </c>
      <c r="M12">
        <v>11</v>
      </c>
      <c r="O12" s="1">
        <f t="shared" si="0"/>
        <v>2343</v>
      </c>
    </row>
    <row r="13" spans="1:15" x14ac:dyDescent="0.25">
      <c r="A13" t="s">
        <v>9</v>
      </c>
      <c r="B13" s="1">
        <v>9</v>
      </c>
      <c r="C13">
        <v>120</v>
      </c>
      <c r="D13">
        <v>136</v>
      </c>
      <c r="E13">
        <v>612</v>
      </c>
      <c r="F13">
        <v>162</v>
      </c>
      <c r="G13">
        <v>458</v>
      </c>
      <c r="H13">
        <v>295</v>
      </c>
      <c r="I13">
        <v>177</v>
      </c>
      <c r="J13">
        <v>151</v>
      </c>
      <c r="K13">
        <v>143</v>
      </c>
      <c r="L13">
        <v>258</v>
      </c>
      <c r="M13">
        <v>30</v>
      </c>
      <c r="O13" s="1">
        <f t="shared" si="0"/>
        <v>2542</v>
      </c>
    </row>
    <row r="14" spans="1:15" x14ac:dyDescent="0.25">
      <c r="A14" t="s">
        <v>10</v>
      </c>
      <c r="B14" s="1">
        <v>10</v>
      </c>
      <c r="C14">
        <v>501</v>
      </c>
      <c r="D14">
        <v>479</v>
      </c>
      <c r="E14">
        <v>1067</v>
      </c>
      <c r="F14">
        <v>74</v>
      </c>
      <c r="G14">
        <v>2</v>
      </c>
      <c r="H14">
        <v>1276</v>
      </c>
      <c r="I14">
        <v>141</v>
      </c>
      <c r="J14">
        <v>30</v>
      </c>
      <c r="K14">
        <v>12</v>
      </c>
      <c r="L14">
        <v>45</v>
      </c>
      <c r="M14">
        <v>5</v>
      </c>
      <c r="O14" s="1">
        <f t="shared" si="0"/>
        <v>3632</v>
      </c>
    </row>
    <row r="15" spans="1:15" x14ac:dyDescent="0.25">
      <c r="A15" t="s">
        <v>11</v>
      </c>
      <c r="B15" s="1">
        <v>12</v>
      </c>
      <c r="C15">
        <v>0</v>
      </c>
      <c r="D15">
        <v>8</v>
      </c>
      <c r="E15">
        <v>5775</v>
      </c>
      <c r="F15">
        <v>801</v>
      </c>
      <c r="G15">
        <v>0</v>
      </c>
      <c r="H15">
        <v>125</v>
      </c>
      <c r="I15">
        <v>9</v>
      </c>
      <c r="J15">
        <v>14</v>
      </c>
      <c r="K15">
        <v>0</v>
      </c>
      <c r="L15">
        <v>0</v>
      </c>
      <c r="M15">
        <v>0</v>
      </c>
      <c r="O15" s="1">
        <f t="shared" si="0"/>
        <v>6732</v>
      </c>
    </row>
    <row r="16" spans="1:15" x14ac:dyDescent="0.25">
      <c r="A16" t="s">
        <v>12</v>
      </c>
      <c r="B16" s="1">
        <v>13</v>
      </c>
      <c r="C16">
        <v>34</v>
      </c>
      <c r="D16">
        <v>110</v>
      </c>
      <c r="E16">
        <v>2619</v>
      </c>
      <c r="F16">
        <v>1815</v>
      </c>
      <c r="G16">
        <v>140</v>
      </c>
      <c r="H16">
        <v>1641</v>
      </c>
      <c r="I16">
        <v>239</v>
      </c>
      <c r="J16">
        <v>394</v>
      </c>
      <c r="K16">
        <v>175</v>
      </c>
      <c r="L16">
        <v>854</v>
      </c>
      <c r="M16">
        <v>372</v>
      </c>
      <c r="O16" s="1">
        <f t="shared" si="0"/>
        <v>8393</v>
      </c>
    </row>
    <row r="17" spans="1:15" x14ac:dyDescent="0.25">
      <c r="A17" t="s">
        <v>13</v>
      </c>
      <c r="B17" s="1">
        <v>14</v>
      </c>
      <c r="C17">
        <v>13187</v>
      </c>
      <c r="D17">
        <v>59201</v>
      </c>
      <c r="E17">
        <v>122288</v>
      </c>
      <c r="F17">
        <v>120835</v>
      </c>
      <c r="G17">
        <v>1424</v>
      </c>
      <c r="H17">
        <v>87758</v>
      </c>
      <c r="I17">
        <v>66872</v>
      </c>
      <c r="J17">
        <v>73301</v>
      </c>
      <c r="K17">
        <v>22768</v>
      </c>
      <c r="L17">
        <v>70470</v>
      </c>
      <c r="M17">
        <v>51623</v>
      </c>
      <c r="O17" s="1">
        <f t="shared" si="0"/>
        <v>689727</v>
      </c>
    </row>
    <row r="18" spans="1:15" x14ac:dyDescent="0.25">
      <c r="A18" t="s">
        <v>14</v>
      </c>
      <c r="B18" s="1">
        <v>15</v>
      </c>
      <c r="C18">
        <v>20242</v>
      </c>
      <c r="D18">
        <v>15584</v>
      </c>
      <c r="E18">
        <v>154036</v>
      </c>
      <c r="F18">
        <v>13523</v>
      </c>
      <c r="G18">
        <v>323</v>
      </c>
      <c r="H18">
        <v>23077</v>
      </c>
      <c r="I18">
        <v>51250</v>
      </c>
      <c r="J18">
        <v>8215</v>
      </c>
      <c r="K18">
        <v>151140</v>
      </c>
      <c r="L18">
        <v>56499</v>
      </c>
      <c r="M18">
        <v>15083</v>
      </c>
      <c r="O18" s="1">
        <f t="shared" si="0"/>
        <v>508972</v>
      </c>
    </row>
    <row r="19" spans="1:15" x14ac:dyDescent="0.25">
      <c r="A19" t="s">
        <v>15</v>
      </c>
      <c r="B19" s="1">
        <v>16</v>
      </c>
      <c r="C19">
        <v>88</v>
      </c>
      <c r="D19">
        <v>281</v>
      </c>
      <c r="E19">
        <v>3696</v>
      </c>
      <c r="F19">
        <v>3799</v>
      </c>
      <c r="G19">
        <v>42</v>
      </c>
      <c r="H19">
        <v>4171</v>
      </c>
      <c r="I19">
        <v>52</v>
      </c>
      <c r="J19">
        <v>420</v>
      </c>
      <c r="K19">
        <v>39</v>
      </c>
      <c r="L19">
        <v>125</v>
      </c>
      <c r="M19">
        <v>39</v>
      </c>
      <c r="O19" s="1">
        <f t="shared" si="0"/>
        <v>12752</v>
      </c>
    </row>
    <row r="20" spans="1:15" x14ac:dyDescent="0.25">
      <c r="A20" t="s">
        <v>16</v>
      </c>
      <c r="B20" s="1">
        <v>17</v>
      </c>
      <c r="C20">
        <v>28491</v>
      </c>
      <c r="D20">
        <v>3531</v>
      </c>
      <c r="E20">
        <v>21768</v>
      </c>
      <c r="F20">
        <v>1106</v>
      </c>
      <c r="G20">
        <v>90</v>
      </c>
      <c r="H20">
        <v>1661</v>
      </c>
      <c r="I20">
        <v>6290</v>
      </c>
      <c r="J20">
        <v>68224</v>
      </c>
      <c r="K20">
        <v>15095</v>
      </c>
      <c r="L20">
        <v>119307</v>
      </c>
      <c r="M20">
        <v>18354</v>
      </c>
      <c r="O20" s="1">
        <f t="shared" si="0"/>
        <v>283917</v>
      </c>
    </row>
    <row r="21" spans="1:15" x14ac:dyDescent="0.25">
      <c r="A21" t="s">
        <v>17</v>
      </c>
      <c r="B21" s="1">
        <v>18</v>
      </c>
      <c r="C21">
        <v>97</v>
      </c>
      <c r="D21">
        <v>59</v>
      </c>
      <c r="E21">
        <v>312</v>
      </c>
      <c r="F21">
        <v>275</v>
      </c>
      <c r="G21">
        <v>290</v>
      </c>
      <c r="H21">
        <v>256</v>
      </c>
      <c r="I21">
        <v>12</v>
      </c>
      <c r="J21">
        <v>399</v>
      </c>
      <c r="K21">
        <v>46</v>
      </c>
      <c r="L21">
        <v>275</v>
      </c>
      <c r="M21">
        <v>26</v>
      </c>
      <c r="O21" s="1">
        <f t="shared" si="0"/>
        <v>2047</v>
      </c>
    </row>
    <row r="22" spans="1:15" x14ac:dyDescent="0.25">
      <c r="A22" t="s">
        <v>18</v>
      </c>
      <c r="B22" s="1">
        <v>19</v>
      </c>
      <c r="C22">
        <v>992</v>
      </c>
      <c r="D22">
        <v>28</v>
      </c>
      <c r="E22">
        <v>462</v>
      </c>
      <c r="F22">
        <v>0</v>
      </c>
      <c r="G22">
        <v>0</v>
      </c>
      <c r="H22">
        <v>0</v>
      </c>
      <c r="I22">
        <v>167</v>
      </c>
      <c r="J22">
        <v>0</v>
      </c>
      <c r="K22">
        <v>182</v>
      </c>
      <c r="L22">
        <v>0</v>
      </c>
      <c r="M22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>
        <v>214</v>
      </c>
      <c r="D23">
        <v>224</v>
      </c>
      <c r="E23">
        <v>1320</v>
      </c>
      <c r="F23">
        <v>261</v>
      </c>
      <c r="G23">
        <v>292</v>
      </c>
      <c r="H23">
        <v>254</v>
      </c>
      <c r="I23">
        <v>116</v>
      </c>
      <c r="J23">
        <v>204</v>
      </c>
      <c r="K23">
        <v>387</v>
      </c>
      <c r="L23">
        <v>1339</v>
      </c>
      <c r="M23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>
        <v>54</v>
      </c>
      <c r="D24">
        <v>471</v>
      </c>
      <c r="E24">
        <v>1462</v>
      </c>
      <c r="F24">
        <v>47</v>
      </c>
      <c r="G24">
        <v>0</v>
      </c>
      <c r="H24">
        <v>195</v>
      </c>
      <c r="I24">
        <v>35</v>
      </c>
      <c r="J24">
        <v>25</v>
      </c>
      <c r="K24">
        <v>322</v>
      </c>
      <c r="L24">
        <v>24</v>
      </c>
      <c r="M24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>
        <v>406</v>
      </c>
      <c r="D25">
        <v>237</v>
      </c>
      <c r="E25">
        <v>656</v>
      </c>
      <c r="F25">
        <v>364</v>
      </c>
      <c r="G25">
        <v>573</v>
      </c>
      <c r="H25">
        <v>580</v>
      </c>
      <c r="I25">
        <v>18</v>
      </c>
      <c r="J25">
        <v>245</v>
      </c>
      <c r="K25">
        <v>62</v>
      </c>
      <c r="L25">
        <v>934</v>
      </c>
      <c r="M25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>
        <v>447</v>
      </c>
      <c r="D26">
        <v>764</v>
      </c>
      <c r="E26">
        <v>8639</v>
      </c>
      <c r="F26">
        <v>83</v>
      </c>
      <c r="G26">
        <v>154</v>
      </c>
      <c r="H26">
        <v>1082</v>
      </c>
      <c r="I26">
        <v>246</v>
      </c>
      <c r="J26">
        <v>1659</v>
      </c>
      <c r="K26">
        <v>411</v>
      </c>
      <c r="L26">
        <v>64216</v>
      </c>
      <c r="M26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>
        <v>103</v>
      </c>
      <c r="D27">
        <v>0</v>
      </c>
      <c r="E27">
        <v>10</v>
      </c>
      <c r="F27">
        <v>45</v>
      </c>
      <c r="G27">
        <v>0</v>
      </c>
      <c r="H27">
        <v>160</v>
      </c>
      <c r="I27">
        <v>0</v>
      </c>
      <c r="J27">
        <v>0</v>
      </c>
      <c r="K27">
        <v>0</v>
      </c>
      <c r="L27">
        <v>0</v>
      </c>
      <c r="M27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D5B6B-2E63-4B13-A64E-21CA8511C989}">
  <dimension ref="A1:O27"/>
  <sheetViews>
    <sheetView workbookViewId="0">
      <selection activeCell="O4" sqref="O4:O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40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622</v>
      </c>
      <c r="D4" s="1">
        <v>41</v>
      </c>
      <c r="E4" s="1">
        <v>1137</v>
      </c>
      <c r="F4" s="1">
        <v>0</v>
      </c>
      <c r="G4" s="1">
        <v>0</v>
      </c>
      <c r="H4" s="1">
        <v>0</v>
      </c>
      <c r="I4" s="1">
        <v>585</v>
      </c>
      <c r="J4" s="1">
        <v>1</v>
      </c>
      <c r="K4" s="1">
        <v>770</v>
      </c>
      <c r="L4" s="1">
        <v>9580</v>
      </c>
      <c r="M4" s="1">
        <v>9</v>
      </c>
      <c r="O4" s="1">
        <f>SUM(C4:N4)</f>
        <v>12745</v>
      </c>
    </row>
    <row r="5" spans="1:15" x14ac:dyDescent="0.25">
      <c r="A5" t="s">
        <v>1</v>
      </c>
      <c r="B5" s="1">
        <v>1</v>
      </c>
      <c r="C5" s="1">
        <v>528</v>
      </c>
      <c r="D5" s="1">
        <v>195</v>
      </c>
      <c r="E5" s="1">
        <v>619</v>
      </c>
      <c r="F5" s="1">
        <v>83</v>
      </c>
      <c r="G5" s="1">
        <v>168</v>
      </c>
      <c r="H5" s="1">
        <v>64</v>
      </c>
      <c r="I5" s="1">
        <v>16</v>
      </c>
      <c r="J5" s="1">
        <v>58</v>
      </c>
      <c r="K5" s="1">
        <v>139</v>
      </c>
      <c r="L5" s="1">
        <v>583</v>
      </c>
      <c r="M5" s="1">
        <v>1</v>
      </c>
      <c r="O5" s="1">
        <f t="shared" ref="O5:O27" si="0">SUM(C5:N5)</f>
        <v>2454</v>
      </c>
    </row>
    <row r="6" spans="1:15" x14ac:dyDescent="0.25">
      <c r="A6" t="s">
        <v>2</v>
      </c>
      <c r="B6" s="1">
        <v>2</v>
      </c>
      <c r="C6" s="1">
        <v>147770</v>
      </c>
      <c r="D6" s="1">
        <v>35365</v>
      </c>
      <c r="E6" s="1">
        <v>80189</v>
      </c>
      <c r="F6" s="1">
        <v>22154</v>
      </c>
      <c r="G6" s="1">
        <v>77</v>
      </c>
      <c r="H6" s="1">
        <v>13640</v>
      </c>
      <c r="I6" s="1">
        <v>68880</v>
      </c>
      <c r="J6" s="1">
        <v>22857</v>
      </c>
      <c r="K6" s="1">
        <v>136600</v>
      </c>
      <c r="L6" s="1">
        <v>172390</v>
      </c>
      <c r="M6" s="1">
        <v>10404</v>
      </c>
      <c r="O6" s="1">
        <f t="shared" si="0"/>
        <v>710326</v>
      </c>
    </row>
    <row r="7" spans="1:15" x14ac:dyDescent="0.25">
      <c r="A7" t="s">
        <v>3</v>
      </c>
      <c r="B7" s="1">
        <v>3</v>
      </c>
      <c r="C7" s="1">
        <v>1414</v>
      </c>
      <c r="D7" s="1">
        <v>2162</v>
      </c>
      <c r="E7" s="1">
        <v>16102</v>
      </c>
      <c r="F7" s="1">
        <v>1354</v>
      </c>
      <c r="G7" s="1">
        <v>404</v>
      </c>
      <c r="H7" s="1">
        <v>1833</v>
      </c>
      <c r="I7" s="1">
        <v>1942</v>
      </c>
      <c r="J7" s="1">
        <v>2645</v>
      </c>
      <c r="K7" s="1">
        <v>4671</v>
      </c>
      <c r="L7" s="1">
        <v>6859</v>
      </c>
      <c r="M7" s="1">
        <v>2271</v>
      </c>
      <c r="O7" s="1">
        <f t="shared" si="0"/>
        <v>41657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2253</v>
      </c>
      <c r="D9" s="1">
        <v>2651</v>
      </c>
      <c r="E9" s="1">
        <v>15564</v>
      </c>
      <c r="F9" s="1">
        <v>2886</v>
      </c>
      <c r="G9" s="1">
        <v>204</v>
      </c>
      <c r="H9" s="1">
        <v>6625</v>
      </c>
      <c r="I9" s="1">
        <v>1851</v>
      </c>
      <c r="J9" s="1">
        <v>1408</v>
      </c>
      <c r="K9" s="1">
        <v>1108</v>
      </c>
      <c r="L9" s="1">
        <v>4342</v>
      </c>
      <c r="M9" s="1">
        <v>1074</v>
      </c>
      <c r="O9" s="1">
        <f t="shared" si="0"/>
        <v>39966</v>
      </c>
    </row>
    <row r="10" spans="1:15" x14ac:dyDescent="0.25">
      <c r="A10" t="s">
        <v>6</v>
      </c>
      <c r="B10" s="1">
        <v>6</v>
      </c>
      <c r="C10" s="1">
        <v>1815</v>
      </c>
      <c r="D10" s="1">
        <v>688</v>
      </c>
      <c r="E10" s="1">
        <v>1668</v>
      </c>
      <c r="F10" s="1">
        <v>938</v>
      </c>
      <c r="G10" s="1">
        <v>4927</v>
      </c>
      <c r="H10" s="1">
        <v>1528</v>
      </c>
      <c r="I10" s="1">
        <v>224</v>
      </c>
      <c r="J10" s="1">
        <v>811</v>
      </c>
      <c r="K10" s="1">
        <v>245</v>
      </c>
      <c r="L10" s="1">
        <v>1719</v>
      </c>
      <c r="M10" s="1">
        <v>23</v>
      </c>
      <c r="O10" s="1">
        <f t="shared" si="0"/>
        <v>14586</v>
      </c>
    </row>
    <row r="11" spans="1:15" x14ac:dyDescent="0.25">
      <c r="A11" t="s">
        <v>7</v>
      </c>
      <c r="B11" s="1">
        <v>7</v>
      </c>
      <c r="C11" s="1">
        <v>86</v>
      </c>
      <c r="D11" s="1">
        <v>12</v>
      </c>
      <c r="E11" s="1">
        <v>179</v>
      </c>
      <c r="F11" s="1">
        <v>23</v>
      </c>
      <c r="G11" s="1">
        <v>413</v>
      </c>
      <c r="H11" s="1">
        <v>124</v>
      </c>
      <c r="I11" s="1">
        <v>4</v>
      </c>
      <c r="J11" s="1">
        <v>5</v>
      </c>
      <c r="K11" s="1">
        <v>1</v>
      </c>
      <c r="L11" s="1">
        <v>47</v>
      </c>
      <c r="M11" s="1">
        <v>0</v>
      </c>
      <c r="O11" s="1">
        <f t="shared" si="0"/>
        <v>894</v>
      </c>
    </row>
    <row r="12" spans="1:15" x14ac:dyDescent="0.25">
      <c r="A12" t="s">
        <v>8</v>
      </c>
      <c r="B12" s="1">
        <v>8</v>
      </c>
      <c r="C12" s="1">
        <v>160</v>
      </c>
      <c r="D12" s="1">
        <v>114</v>
      </c>
      <c r="E12" s="1">
        <v>249</v>
      </c>
      <c r="F12" s="1">
        <v>178</v>
      </c>
      <c r="G12" s="1">
        <v>1058</v>
      </c>
      <c r="H12" s="1">
        <v>326</v>
      </c>
      <c r="I12" s="1">
        <v>39</v>
      </c>
      <c r="J12" s="1">
        <v>118</v>
      </c>
      <c r="K12" s="1">
        <v>95</v>
      </c>
      <c r="L12" s="1">
        <v>229</v>
      </c>
      <c r="M12" s="1">
        <v>11</v>
      </c>
      <c r="O12" s="1">
        <f t="shared" si="0"/>
        <v>2577</v>
      </c>
    </row>
    <row r="13" spans="1:15" x14ac:dyDescent="0.25">
      <c r="A13" t="s">
        <v>9</v>
      </c>
      <c r="B13" s="1">
        <v>9</v>
      </c>
      <c r="C13" s="1">
        <v>139</v>
      </c>
      <c r="D13" s="1">
        <v>142</v>
      </c>
      <c r="E13" s="1">
        <v>645</v>
      </c>
      <c r="F13" s="1">
        <v>178</v>
      </c>
      <c r="G13" s="1">
        <v>529</v>
      </c>
      <c r="H13" s="1">
        <v>308</v>
      </c>
      <c r="I13" s="1">
        <v>182</v>
      </c>
      <c r="J13" s="1">
        <v>185</v>
      </c>
      <c r="K13" s="1">
        <v>165</v>
      </c>
      <c r="L13" s="1">
        <v>281</v>
      </c>
      <c r="M13" s="1">
        <v>30</v>
      </c>
      <c r="O13" s="1">
        <f t="shared" si="0"/>
        <v>2784</v>
      </c>
    </row>
    <row r="14" spans="1:15" x14ac:dyDescent="0.25">
      <c r="A14" t="s">
        <v>10</v>
      </c>
      <c r="B14" s="1">
        <v>10</v>
      </c>
      <c r="C14" s="1">
        <v>506</v>
      </c>
      <c r="D14" s="1">
        <v>608</v>
      </c>
      <c r="E14" s="1">
        <v>1133</v>
      </c>
      <c r="F14" s="1">
        <v>76</v>
      </c>
      <c r="G14" s="1">
        <v>1</v>
      </c>
      <c r="H14" s="1">
        <v>1415</v>
      </c>
      <c r="I14" s="1">
        <v>143</v>
      </c>
      <c r="J14" s="1">
        <v>30</v>
      </c>
      <c r="K14" s="1">
        <v>12</v>
      </c>
      <c r="L14" s="1">
        <v>45</v>
      </c>
      <c r="M14" s="1">
        <v>5</v>
      </c>
      <c r="O14" s="1">
        <f t="shared" si="0"/>
        <v>3974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6255</v>
      </c>
      <c r="F15" s="1">
        <v>911</v>
      </c>
      <c r="G15" s="1">
        <v>0</v>
      </c>
      <c r="H15" s="1">
        <v>168</v>
      </c>
      <c r="I15" s="1">
        <v>9</v>
      </c>
      <c r="J15" s="1">
        <v>15</v>
      </c>
      <c r="K15" s="1">
        <v>0</v>
      </c>
      <c r="L15" s="1">
        <v>0</v>
      </c>
      <c r="M15" s="1">
        <v>0</v>
      </c>
      <c r="O15" s="1">
        <f t="shared" si="0"/>
        <v>7366</v>
      </c>
    </row>
    <row r="16" spans="1:15" x14ac:dyDescent="0.25">
      <c r="A16" t="s">
        <v>12</v>
      </c>
      <c r="B16" s="1">
        <v>13</v>
      </c>
      <c r="C16" s="1">
        <v>34</v>
      </c>
      <c r="D16" s="1">
        <v>110</v>
      </c>
      <c r="E16" s="1">
        <v>2710</v>
      </c>
      <c r="F16" s="1">
        <v>1827</v>
      </c>
      <c r="G16" s="1">
        <v>126</v>
      </c>
      <c r="H16" s="1">
        <v>1656</v>
      </c>
      <c r="I16" s="1">
        <v>240</v>
      </c>
      <c r="J16" s="1">
        <v>399</v>
      </c>
      <c r="K16" s="1">
        <v>176</v>
      </c>
      <c r="L16" s="1">
        <v>869</v>
      </c>
      <c r="M16" s="1">
        <v>382</v>
      </c>
      <c r="O16" s="1">
        <f t="shared" si="0"/>
        <v>8529</v>
      </c>
    </row>
    <row r="17" spans="1:15" x14ac:dyDescent="0.25">
      <c r="A17" t="s">
        <v>13</v>
      </c>
      <c r="B17" s="1">
        <v>14</v>
      </c>
      <c r="C17" s="1">
        <v>13181</v>
      </c>
      <c r="D17" s="1">
        <v>59070</v>
      </c>
      <c r="E17" s="1">
        <v>122066</v>
      </c>
      <c r="F17" s="1">
        <v>120714</v>
      </c>
      <c r="G17" s="1">
        <v>1410</v>
      </c>
      <c r="H17" s="1">
        <v>87504</v>
      </c>
      <c r="I17" s="1">
        <v>66820</v>
      </c>
      <c r="J17" s="1">
        <v>73307</v>
      </c>
      <c r="K17" s="1">
        <v>22770</v>
      </c>
      <c r="L17" s="1">
        <v>70474</v>
      </c>
      <c r="M17" s="1">
        <v>51612</v>
      </c>
      <c r="O17" s="1">
        <f t="shared" si="0"/>
        <v>688928</v>
      </c>
    </row>
    <row r="18" spans="1:15" x14ac:dyDescent="0.25">
      <c r="A18" t="s">
        <v>14</v>
      </c>
      <c r="B18" s="1">
        <v>15</v>
      </c>
      <c r="C18" s="1">
        <v>20236</v>
      </c>
      <c r="D18" s="1">
        <v>15559</v>
      </c>
      <c r="E18" s="1">
        <v>153791</v>
      </c>
      <c r="F18" s="1">
        <v>13498</v>
      </c>
      <c r="G18" s="1">
        <v>281</v>
      </c>
      <c r="H18" s="1">
        <v>23068</v>
      </c>
      <c r="I18" s="1">
        <v>51217</v>
      </c>
      <c r="J18" s="1">
        <v>8212</v>
      </c>
      <c r="K18" s="1">
        <v>151138</v>
      </c>
      <c r="L18" s="1">
        <v>56382</v>
      </c>
      <c r="M18" s="1">
        <v>15067</v>
      </c>
      <c r="O18" s="1">
        <f t="shared" si="0"/>
        <v>508449</v>
      </c>
    </row>
    <row r="19" spans="1:15" x14ac:dyDescent="0.25">
      <c r="A19" t="s">
        <v>15</v>
      </c>
      <c r="B19" s="1">
        <v>16</v>
      </c>
      <c r="C19" s="1">
        <v>88</v>
      </c>
      <c r="D19" s="1">
        <v>302</v>
      </c>
      <c r="E19" s="1">
        <v>3741</v>
      </c>
      <c r="F19" s="1">
        <v>3851</v>
      </c>
      <c r="G19" s="1">
        <v>41</v>
      </c>
      <c r="H19" s="1">
        <v>4256</v>
      </c>
      <c r="I19" s="1">
        <v>52</v>
      </c>
      <c r="J19" s="1">
        <v>420</v>
      </c>
      <c r="K19" s="1">
        <v>39</v>
      </c>
      <c r="L19" s="1">
        <v>130</v>
      </c>
      <c r="M19" s="1">
        <v>39</v>
      </c>
      <c r="O19" s="1">
        <f t="shared" si="0"/>
        <v>12959</v>
      </c>
    </row>
    <row r="20" spans="1:15" x14ac:dyDescent="0.25">
      <c r="A20" t="s">
        <v>16</v>
      </c>
      <c r="B20" s="1">
        <v>17</v>
      </c>
      <c r="C20" s="1">
        <v>28490</v>
      </c>
      <c r="D20" s="1">
        <v>3531</v>
      </c>
      <c r="E20" s="1">
        <v>21771</v>
      </c>
      <c r="F20" s="1">
        <v>1106</v>
      </c>
      <c r="G20" s="1">
        <v>90</v>
      </c>
      <c r="H20" s="1">
        <v>1661</v>
      </c>
      <c r="I20" s="1">
        <v>6290</v>
      </c>
      <c r="J20" s="1">
        <v>68316</v>
      </c>
      <c r="K20" s="1">
        <v>15092</v>
      </c>
      <c r="L20" s="1">
        <v>119356</v>
      </c>
      <c r="M20" s="1">
        <v>18362</v>
      </c>
      <c r="O20" s="1">
        <f t="shared" si="0"/>
        <v>284065</v>
      </c>
    </row>
    <row r="21" spans="1:15" x14ac:dyDescent="0.25">
      <c r="A21" t="s">
        <v>17</v>
      </c>
      <c r="B21" s="1">
        <v>18</v>
      </c>
      <c r="C21" s="1">
        <v>101</v>
      </c>
      <c r="D21" s="1">
        <v>62</v>
      </c>
      <c r="E21" s="1">
        <v>374</v>
      </c>
      <c r="F21" s="1">
        <v>290</v>
      </c>
      <c r="G21" s="1">
        <v>316</v>
      </c>
      <c r="H21" s="1">
        <v>284</v>
      </c>
      <c r="I21" s="1">
        <v>12</v>
      </c>
      <c r="J21" s="1">
        <v>399</v>
      </c>
      <c r="K21" s="1">
        <v>56</v>
      </c>
      <c r="L21" s="1">
        <v>334</v>
      </c>
      <c r="M21" s="1">
        <v>27</v>
      </c>
      <c r="O21" s="1">
        <f t="shared" si="0"/>
        <v>2255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7FB13-8C2E-456C-BF9E-4A952B8FEF5F}">
  <dimension ref="A1:O27"/>
  <sheetViews>
    <sheetView workbookViewId="0">
      <selection activeCell="O4" sqref="O4:O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41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617</v>
      </c>
      <c r="D4" s="1">
        <v>41</v>
      </c>
      <c r="E4" s="1">
        <v>1137</v>
      </c>
      <c r="F4" s="1">
        <v>0</v>
      </c>
      <c r="G4" s="1">
        <v>0</v>
      </c>
      <c r="H4" s="1">
        <v>0</v>
      </c>
      <c r="I4" s="1">
        <v>585</v>
      </c>
      <c r="J4" s="1">
        <v>1</v>
      </c>
      <c r="K4" s="1">
        <v>770</v>
      </c>
      <c r="L4" s="1">
        <v>9580</v>
      </c>
      <c r="M4" s="1">
        <v>9</v>
      </c>
      <c r="O4" s="1">
        <f>SUM(C4:N4)</f>
        <v>12740</v>
      </c>
    </row>
    <row r="5" spans="1:15" x14ac:dyDescent="0.25">
      <c r="A5" t="s">
        <v>1</v>
      </c>
      <c r="B5" s="1">
        <v>1</v>
      </c>
      <c r="C5" s="1">
        <v>472</v>
      </c>
      <c r="D5" s="1">
        <v>163</v>
      </c>
      <c r="E5" s="1">
        <v>412</v>
      </c>
      <c r="F5" s="1">
        <v>44</v>
      </c>
      <c r="G5" s="1">
        <v>93</v>
      </c>
      <c r="H5" s="1">
        <v>65</v>
      </c>
      <c r="I5" s="1">
        <v>6</v>
      </c>
      <c r="J5" s="1">
        <v>32</v>
      </c>
      <c r="K5" s="1">
        <v>114</v>
      </c>
      <c r="L5" s="1">
        <v>584</v>
      </c>
      <c r="M5" s="1">
        <v>1</v>
      </c>
      <c r="O5" s="1">
        <f t="shared" ref="O5:O27" si="0">SUM(C5:N5)</f>
        <v>1986</v>
      </c>
    </row>
    <row r="6" spans="1:15" x14ac:dyDescent="0.25">
      <c r="A6" t="s">
        <v>2</v>
      </c>
      <c r="B6" s="1">
        <v>2</v>
      </c>
      <c r="C6" s="1">
        <v>147767</v>
      </c>
      <c r="D6" s="1">
        <v>35365</v>
      </c>
      <c r="E6" s="1">
        <v>80150</v>
      </c>
      <c r="F6" s="1">
        <v>22154</v>
      </c>
      <c r="G6" s="1">
        <v>76</v>
      </c>
      <c r="H6" s="1">
        <v>13630</v>
      </c>
      <c r="I6" s="1">
        <v>68878</v>
      </c>
      <c r="J6" s="1">
        <v>22857</v>
      </c>
      <c r="K6" s="1">
        <v>136600</v>
      </c>
      <c r="L6" s="1">
        <v>172389</v>
      </c>
      <c r="M6" s="1">
        <v>10404</v>
      </c>
      <c r="O6" s="1">
        <f t="shared" si="0"/>
        <v>710270</v>
      </c>
    </row>
    <row r="7" spans="1:15" x14ac:dyDescent="0.25">
      <c r="A7" t="s">
        <v>3</v>
      </c>
      <c r="B7" s="1">
        <v>3</v>
      </c>
      <c r="C7" s="1">
        <v>1408</v>
      </c>
      <c r="D7" s="1">
        <v>2156</v>
      </c>
      <c r="E7" s="1">
        <v>15994</v>
      </c>
      <c r="F7" s="1">
        <v>1343</v>
      </c>
      <c r="G7" s="1">
        <v>367</v>
      </c>
      <c r="H7" s="1">
        <v>1823</v>
      </c>
      <c r="I7" s="1">
        <v>1937</v>
      </c>
      <c r="J7" s="1">
        <v>2247</v>
      </c>
      <c r="K7" s="1">
        <v>4670</v>
      </c>
      <c r="L7" s="1">
        <v>6484</v>
      </c>
      <c r="M7" s="1">
        <v>2195</v>
      </c>
      <c r="O7" s="1">
        <f t="shared" si="0"/>
        <v>40624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2290</v>
      </c>
      <c r="D9" s="1">
        <v>2765</v>
      </c>
      <c r="E9" s="1">
        <v>15814</v>
      </c>
      <c r="F9" s="1">
        <v>3008</v>
      </c>
      <c r="G9" s="1">
        <v>152</v>
      </c>
      <c r="H9" s="1">
        <v>6530</v>
      </c>
      <c r="I9" s="1">
        <v>1975</v>
      </c>
      <c r="J9" s="1">
        <v>1458</v>
      </c>
      <c r="K9" s="1">
        <v>1123</v>
      </c>
      <c r="L9" s="1">
        <v>4145</v>
      </c>
      <c r="M9" s="1">
        <v>1126</v>
      </c>
      <c r="O9" s="1">
        <f t="shared" si="0"/>
        <v>40386</v>
      </c>
    </row>
    <row r="10" spans="1:15" x14ac:dyDescent="0.25">
      <c r="A10" t="s">
        <v>6</v>
      </c>
      <c r="B10" s="1">
        <v>6</v>
      </c>
      <c r="C10" s="1">
        <v>1845</v>
      </c>
      <c r="D10" s="1">
        <v>700</v>
      </c>
      <c r="E10" s="1">
        <v>1894</v>
      </c>
      <c r="F10" s="1">
        <v>964</v>
      </c>
      <c r="G10" s="1">
        <v>5146</v>
      </c>
      <c r="H10" s="1">
        <v>1597</v>
      </c>
      <c r="I10" s="1">
        <v>239</v>
      </c>
      <c r="J10" s="1">
        <v>840</v>
      </c>
      <c r="K10" s="1">
        <v>249</v>
      </c>
      <c r="L10" s="1">
        <v>1722</v>
      </c>
      <c r="M10" s="1">
        <v>24</v>
      </c>
      <c r="O10" s="1">
        <f t="shared" si="0"/>
        <v>15220</v>
      </c>
    </row>
    <row r="11" spans="1:15" x14ac:dyDescent="0.25">
      <c r="A11" t="s">
        <v>7</v>
      </c>
      <c r="B11" s="1">
        <v>7</v>
      </c>
      <c r="C11" s="1">
        <v>88</v>
      </c>
      <c r="D11" s="1">
        <v>13</v>
      </c>
      <c r="E11" s="1">
        <v>280</v>
      </c>
      <c r="F11" s="1">
        <v>24</v>
      </c>
      <c r="G11" s="1">
        <v>429</v>
      </c>
      <c r="H11" s="1">
        <v>155</v>
      </c>
      <c r="I11" s="1">
        <v>4</v>
      </c>
      <c r="J11" s="1">
        <v>5</v>
      </c>
      <c r="K11" s="1">
        <v>1</v>
      </c>
      <c r="L11" s="1">
        <v>53</v>
      </c>
      <c r="M11" s="1">
        <v>0</v>
      </c>
      <c r="O11" s="1">
        <f t="shared" si="0"/>
        <v>1052</v>
      </c>
    </row>
    <row r="12" spans="1:15" x14ac:dyDescent="0.25">
      <c r="A12" t="s">
        <v>8</v>
      </c>
      <c r="B12" s="1">
        <v>8</v>
      </c>
      <c r="C12" s="1">
        <v>163</v>
      </c>
      <c r="D12" s="1">
        <v>116</v>
      </c>
      <c r="E12" s="1">
        <v>269</v>
      </c>
      <c r="F12" s="1">
        <v>182</v>
      </c>
      <c r="G12" s="1">
        <v>1194</v>
      </c>
      <c r="H12" s="1">
        <v>345</v>
      </c>
      <c r="I12" s="1">
        <v>39</v>
      </c>
      <c r="J12" s="1">
        <v>120</v>
      </c>
      <c r="K12" s="1">
        <v>112</v>
      </c>
      <c r="L12" s="1">
        <v>234</v>
      </c>
      <c r="M12" s="1">
        <v>11</v>
      </c>
      <c r="O12" s="1">
        <f t="shared" si="0"/>
        <v>2785</v>
      </c>
    </row>
    <row r="13" spans="1:15" x14ac:dyDescent="0.25">
      <c r="A13" t="s">
        <v>9</v>
      </c>
      <c r="B13" s="1">
        <v>9</v>
      </c>
      <c r="C13" s="1">
        <v>161</v>
      </c>
      <c r="D13" s="1">
        <v>153</v>
      </c>
      <c r="E13" s="1">
        <v>697</v>
      </c>
      <c r="F13" s="1">
        <v>201</v>
      </c>
      <c r="G13" s="1">
        <v>576</v>
      </c>
      <c r="H13" s="1">
        <v>328</v>
      </c>
      <c r="I13" s="1">
        <v>182</v>
      </c>
      <c r="J13" s="1">
        <v>195</v>
      </c>
      <c r="K13" s="1">
        <v>174</v>
      </c>
      <c r="L13" s="1">
        <v>289</v>
      </c>
      <c r="M13" s="1">
        <v>30</v>
      </c>
      <c r="O13" s="1">
        <f t="shared" si="0"/>
        <v>2986</v>
      </c>
    </row>
    <row r="14" spans="1:15" x14ac:dyDescent="0.25">
      <c r="A14" t="s">
        <v>10</v>
      </c>
      <c r="B14" s="1">
        <v>10</v>
      </c>
      <c r="C14" s="1">
        <v>515</v>
      </c>
      <c r="D14" s="1">
        <v>709</v>
      </c>
      <c r="E14" s="1">
        <v>1179</v>
      </c>
      <c r="F14" s="1">
        <v>78</v>
      </c>
      <c r="G14" s="1">
        <v>1</v>
      </c>
      <c r="H14" s="1">
        <v>1565</v>
      </c>
      <c r="I14" s="1">
        <v>144</v>
      </c>
      <c r="J14" s="1">
        <v>30</v>
      </c>
      <c r="K14" s="1">
        <v>12</v>
      </c>
      <c r="L14" s="1">
        <v>45</v>
      </c>
      <c r="M14" s="1">
        <v>5</v>
      </c>
      <c r="O14" s="1">
        <f t="shared" si="0"/>
        <v>4283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6697</v>
      </c>
      <c r="F15" s="1">
        <v>1003</v>
      </c>
      <c r="G15" s="1">
        <v>0</v>
      </c>
      <c r="H15" s="1">
        <v>204</v>
      </c>
      <c r="I15" s="1">
        <v>9</v>
      </c>
      <c r="J15" s="1">
        <v>17</v>
      </c>
      <c r="K15" s="1">
        <v>0</v>
      </c>
      <c r="L15" s="1">
        <v>0</v>
      </c>
      <c r="M15" s="1">
        <v>0</v>
      </c>
      <c r="O15" s="1">
        <f t="shared" si="0"/>
        <v>7938</v>
      </c>
    </row>
    <row r="16" spans="1:15" x14ac:dyDescent="0.25">
      <c r="A16" t="s">
        <v>12</v>
      </c>
      <c r="B16" s="1">
        <v>13</v>
      </c>
      <c r="C16" s="1">
        <v>30</v>
      </c>
      <c r="D16" s="1">
        <v>110</v>
      </c>
      <c r="E16" s="1">
        <v>2707</v>
      </c>
      <c r="F16" s="1">
        <v>1824</v>
      </c>
      <c r="G16" s="1">
        <v>80</v>
      </c>
      <c r="H16" s="1">
        <v>1641</v>
      </c>
      <c r="I16" s="1">
        <v>239</v>
      </c>
      <c r="J16" s="1">
        <v>399</v>
      </c>
      <c r="K16" s="1">
        <v>176</v>
      </c>
      <c r="L16" s="1">
        <v>869</v>
      </c>
      <c r="M16" s="1">
        <v>382</v>
      </c>
      <c r="O16" s="1">
        <f t="shared" si="0"/>
        <v>8457</v>
      </c>
    </row>
    <row r="17" spans="1:15" x14ac:dyDescent="0.25">
      <c r="A17" t="s">
        <v>13</v>
      </c>
      <c r="B17" s="1">
        <v>14</v>
      </c>
      <c r="C17" s="1">
        <v>13163</v>
      </c>
      <c r="D17" s="1">
        <v>58926</v>
      </c>
      <c r="E17" s="1">
        <v>121606</v>
      </c>
      <c r="F17" s="1">
        <v>120548</v>
      </c>
      <c r="G17" s="1">
        <v>1220</v>
      </c>
      <c r="H17" s="1">
        <v>87303</v>
      </c>
      <c r="I17" s="1">
        <v>66747</v>
      </c>
      <c r="J17" s="1">
        <v>73352</v>
      </c>
      <c r="K17" s="1">
        <v>22769</v>
      </c>
      <c r="L17" s="1">
        <v>70504</v>
      </c>
      <c r="M17" s="1">
        <v>51568</v>
      </c>
      <c r="O17" s="1">
        <f t="shared" si="0"/>
        <v>687706</v>
      </c>
    </row>
    <row r="18" spans="1:15" x14ac:dyDescent="0.25">
      <c r="A18" t="s">
        <v>14</v>
      </c>
      <c r="B18" s="1">
        <v>15</v>
      </c>
      <c r="C18" s="1">
        <v>20224</v>
      </c>
      <c r="D18" s="1">
        <v>15495</v>
      </c>
      <c r="E18" s="1">
        <v>153358</v>
      </c>
      <c r="F18" s="1">
        <v>13440</v>
      </c>
      <c r="G18" s="1">
        <v>238</v>
      </c>
      <c r="H18" s="1">
        <v>23042</v>
      </c>
      <c r="I18" s="1">
        <v>51156</v>
      </c>
      <c r="J18" s="1">
        <v>8164</v>
      </c>
      <c r="K18" s="1">
        <v>151169</v>
      </c>
      <c r="L18" s="1">
        <v>56334</v>
      </c>
      <c r="M18" s="1">
        <v>14899</v>
      </c>
      <c r="O18" s="1">
        <f t="shared" si="0"/>
        <v>507519</v>
      </c>
    </row>
    <row r="19" spans="1:15" x14ac:dyDescent="0.25">
      <c r="A19" t="s">
        <v>15</v>
      </c>
      <c r="B19" s="1">
        <v>16</v>
      </c>
      <c r="C19" s="1">
        <v>86</v>
      </c>
      <c r="D19" s="1">
        <v>302</v>
      </c>
      <c r="E19" s="1">
        <v>3737</v>
      </c>
      <c r="F19" s="1">
        <v>3848</v>
      </c>
      <c r="G19" s="1">
        <v>37</v>
      </c>
      <c r="H19" s="1">
        <v>4256</v>
      </c>
      <c r="I19" s="1">
        <v>52</v>
      </c>
      <c r="J19" s="1">
        <v>327</v>
      </c>
      <c r="K19" s="1">
        <v>39</v>
      </c>
      <c r="L19" s="1">
        <v>128</v>
      </c>
      <c r="M19" s="1">
        <v>39</v>
      </c>
      <c r="O19" s="1">
        <f t="shared" si="0"/>
        <v>12851</v>
      </c>
    </row>
    <row r="20" spans="1:15" x14ac:dyDescent="0.25">
      <c r="A20" t="s">
        <v>16</v>
      </c>
      <c r="B20" s="1">
        <v>17</v>
      </c>
      <c r="C20" s="1">
        <v>28490</v>
      </c>
      <c r="D20" s="1">
        <v>3533</v>
      </c>
      <c r="E20" s="1">
        <v>21811</v>
      </c>
      <c r="F20" s="1">
        <v>1107</v>
      </c>
      <c r="G20" s="1">
        <v>90</v>
      </c>
      <c r="H20" s="1">
        <v>1661</v>
      </c>
      <c r="I20" s="1">
        <v>6301</v>
      </c>
      <c r="J20" s="1">
        <v>68741</v>
      </c>
      <c r="K20" s="1">
        <v>15037</v>
      </c>
      <c r="L20" s="1">
        <v>119893</v>
      </c>
      <c r="M20" s="1">
        <v>18597</v>
      </c>
      <c r="O20" s="1">
        <f t="shared" si="0"/>
        <v>285261</v>
      </c>
    </row>
    <row r="21" spans="1:15" x14ac:dyDescent="0.25">
      <c r="A21" t="s">
        <v>17</v>
      </c>
      <c r="B21" s="1">
        <v>18</v>
      </c>
      <c r="C21" s="1">
        <v>104</v>
      </c>
      <c r="D21" s="1">
        <v>65</v>
      </c>
      <c r="E21" s="1">
        <v>451</v>
      </c>
      <c r="F21" s="1">
        <v>299</v>
      </c>
      <c r="G21" s="1">
        <v>346</v>
      </c>
      <c r="H21" s="1">
        <v>315</v>
      </c>
      <c r="I21" s="1">
        <v>13</v>
      </c>
      <c r="J21" s="1">
        <v>401</v>
      </c>
      <c r="K21" s="1">
        <v>62</v>
      </c>
      <c r="L21" s="1">
        <v>367</v>
      </c>
      <c r="M21" s="1">
        <v>27</v>
      </c>
      <c r="O21" s="1">
        <f t="shared" si="0"/>
        <v>2450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79F8-EFD8-44D8-8214-70C7B71F6404}">
  <dimension ref="A1:O27"/>
  <sheetViews>
    <sheetView workbookViewId="0">
      <selection activeCell="O4" sqref="O4:O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42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 s="1">
        <v>615</v>
      </c>
      <c r="D4" s="1">
        <v>41</v>
      </c>
      <c r="E4" s="1">
        <v>1137</v>
      </c>
      <c r="F4" s="1">
        <v>0</v>
      </c>
      <c r="G4" s="1">
        <v>0</v>
      </c>
      <c r="H4" s="1">
        <v>0</v>
      </c>
      <c r="I4" s="1">
        <v>584</v>
      </c>
      <c r="J4" s="1">
        <v>1</v>
      </c>
      <c r="K4" s="1">
        <v>770</v>
      </c>
      <c r="L4" s="1">
        <v>9580</v>
      </c>
      <c r="M4" s="1">
        <v>9</v>
      </c>
      <c r="O4" s="1">
        <f>SUM(C4:N4)</f>
        <v>12737</v>
      </c>
    </row>
    <row r="5" spans="1:15" x14ac:dyDescent="0.25">
      <c r="A5" t="s">
        <v>1</v>
      </c>
      <c r="B5" s="1">
        <v>1</v>
      </c>
      <c r="C5" s="1">
        <v>389</v>
      </c>
      <c r="D5" s="1">
        <v>140</v>
      </c>
      <c r="E5" s="1">
        <v>402</v>
      </c>
      <c r="F5" s="1">
        <v>36</v>
      </c>
      <c r="G5" s="1">
        <v>58</v>
      </c>
      <c r="H5" s="1">
        <v>64</v>
      </c>
      <c r="I5" s="1">
        <v>4</v>
      </c>
      <c r="J5" s="1">
        <v>14</v>
      </c>
      <c r="K5" s="1">
        <v>78</v>
      </c>
      <c r="L5" s="1">
        <v>600</v>
      </c>
      <c r="M5" s="1">
        <v>1</v>
      </c>
      <c r="O5" s="1">
        <f t="shared" ref="O5:O27" si="0">SUM(C5:N5)</f>
        <v>1786</v>
      </c>
    </row>
    <row r="6" spans="1:15" x14ac:dyDescent="0.25">
      <c r="A6" t="s">
        <v>2</v>
      </c>
      <c r="B6" s="1">
        <v>2</v>
      </c>
      <c r="C6" s="1">
        <v>147765</v>
      </c>
      <c r="D6" s="1">
        <v>35365</v>
      </c>
      <c r="E6" s="1">
        <v>80106</v>
      </c>
      <c r="F6" s="1">
        <v>22154</v>
      </c>
      <c r="G6" s="1">
        <v>70</v>
      </c>
      <c r="H6" s="1">
        <v>13623</v>
      </c>
      <c r="I6" s="1">
        <v>68878</v>
      </c>
      <c r="J6" s="1">
        <v>22852</v>
      </c>
      <c r="K6" s="1">
        <v>136598</v>
      </c>
      <c r="L6" s="1">
        <v>172385</v>
      </c>
      <c r="M6" s="1">
        <v>10404</v>
      </c>
      <c r="O6" s="1">
        <f t="shared" si="0"/>
        <v>710200</v>
      </c>
    </row>
    <row r="7" spans="1:15" x14ac:dyDescent="0.25">
      <c r="A7" t="s">
        <v>3</v>
      </c>
      <c r="B7" s="1">
        <v>3</v>
      </c>
      <c r="C7" s="1">
        <v>1381</v>
      </c>
      <c r="D7" s="1">
        <v>2154</v>
      </c>
      <c r="E7" s="1">
        <v>15888</v>
      </c>
      <c r="F7" s="1">
        <v>1338</v>
      </c>
      <c r="G7" s="1">
        <v>335</v>
      </c>
      <c r="H7" s="1">
        <v>1803</v>
      </c>
      <c r="I7" s="1">
        <v>1914</v>
      </c>
      <c r="J7" s="1">
        <v>1925</v>
      </c>
      <c r="K7" s="1">
        <v>4626</v>
      </c>
      <c r="L7" s="1">
        <v>5883</v>
      </c>
      <c r="M7" s="1">
        <v>2052</v>
      </c>
      <c r="O7" s="1">
        <f t="shared" si="0"/>
        <v>39299</v>
      </c>
    </row>
    <row r="8" spans="1:15" x14ac:dyDescent="0.25">
      <c r="A8" t="s">
        <v>4</v>
      </c>
      <c r="B8" s="1">
        <v>4</v>
      </c>
      <c r="C8" s="1">
        <v>970</v>
      </c>
      <c r="D8" s="1">
        <v>4554</v>
      </c>
      <c r="E8" s="1">
        <v>4414</v>
      </c>
      <c r="F8" s="1">
        <v>4550</v>
      </c>
      <c r="G8" s="1">
        <v>1</v>
      </c>
      <c r="H8" s="1">
        <v>203</v>
      </c>
      <c r="I8" s="1">
        <v>723</v>
      </c>
      <c r="J8" s="1">
        <v>399</v>
      </c>
      <c r="K8" s="1">
        <v>669</v>
      </c>
      <c r="L8" s="1">
        <v>2825</v>
      </c>
      <c r="M8" s="1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 s="1">
        <v>2342</v>
      </c>
      <c r="D9" s="1">
        <v>2895</v>
      </c>
      <c r="E9" s="1">
        <v>15763</v>
      </c>
      <c r="F9" s="1">
        <v>3120</v>
      </c>
      <c r="G9" s="1">
        <v>72</v>
      </c>
      <c r="H9" s="1">
        <v>6341</v>
      </c>
      <c r="I9" s="1">
        <v>2076</v>
      </c>
      <c r="J9" s="1">
        <v>1521</v>
      </c>
      <c r="K9" s="1">
        <v>1159</v>
      </c>
      <c r="L9" s="1">
        <v>3982</v>
      </c>
      <c r="M9" s="1">
        <v>1180</v>
      </c>
      <c r="O9" s="1">
        <f t="shared" si="0"/>
        <v>40451</v>
      </c>
    </row>
    <row r="10" spans="1:15" x14ac:dyDescent="0.25">
      <c r="A10" t="s">
        <v>6</v>
      </c>
      <c r="B10" s="1">
        <v>6</v>
      </c>
      <c r="C10" s="1">
        <v>1888</v>
      </c>
      <c r="D10" s="1">
        <v>716</v>
      </c>
      <c r="E10" s="1">
        <v>2101</v>
      </c>
      <c r="F10" s="1">
        <v>986</v>
      </c>
      <c r="G10" s="1">
        <v>5295</v>
      </c>
      <c r="H10" s="1">
        <v>1656</v>
      </c>
      <c r="I10" s="1">
        <v>251</v>
      </c>
      <c r="J10" s="1">
        <v>877</v>
      </c>
      <c r="K10" s="1">
        <v>257</v>
      </c>
      <c r="L10" s="1">
        <v>1720</v>
      </c>
      <c r="M10" s="1">
        <v>25</v>
      </c>
      <c r="O10" s="1">
        <f t="shared" si="0"/>
        <v>15772</v>
      </c>
    </row>
    <row r="11" spans="1:15" x14ac:dyDescent="0.25">
      <c r="A11" t="s">
        <v>7</v>
      </c>
      <c r="B11" s="1">
        <v>7</v>
      </c>
      <c r="C11" s="1">
        <v>90</v>
      </c>
      <c r="D11" s="1">
        <v>14</v>
      </c>
      <c r="E11" s="1">
        <v>360</v>
      </c>
      <c r="F11" s="1">
        <v>25</v>
      </c>
      <c r="G11" s="1">
        <v>468</v>
      </c>
      <c r="H11" s="1">
        <v>187</v>
      </c>
      <c r="I11" s="1">
        <v>4</v>
      </c>
      <c r="J11" s="1">
        <v>5</v>
      </c>
      <c r="K11" s="1">
        <v>1</v>
      </c>
      <c r="L11" s="1">
        <v>59</v>
      </c>
      <c r="M11" s="1">
        <v>0</v>
      </c>
      <c r="O11" s="1">
        <f t="shared" si="0"/>
        <v>1213</v>
      </c>
    </row>
    <row r="12" spans="1:15" x14ac:dyDescent="0.25">
      <c r="A12" t="s">
        <v>8</v>
      </c>
      <c r="B12" s="1">
        <v>8</v>
      </c>
      <c r="C12" s="1">
        <v>165</v>
      </c>
      <c r="D12" s="1">
        <v>122</v>
      </c>
      <c r="E12" s="1">
        <v>273</v>
      </c>
      <c r="F12" s="1">
        <v>182</v>
      </c>
      <c r="G12" s="1">
        <v>1292</v>
      </c>
      <c r="H12" s="1">
        <v>365</v>
      </c>
      <c r="I12" s="1">
        <v>41</v>
      </c>
      <c r="J12" s="1">
        <v>148</v>
      </c>
      <c r="K12" s="1">
        <v>129</v>
      </c>
      <c r="L12" s="1">
        <v>244</v>
      </c>
      <c r="M12" s="1">
        <v>11</v>
      </c>
      <c r="O12" s="1">
        <f t="shared" si="0"/>
        <v>2972</v>
      </c>
    </row>
    <row r="13" spans="1:15" x14ac:dyDescent="0.25">
      <c r="A13" t="s">
        <v>9</v>
      </c>
      <c r="B13" s="1">
        <v>9</v>
      </c>
      <c r="C13" s="1">
        <v>175</v>
      </c>
      <c r="D13" s="1">
        <v>154</v>
      </c>
      <c r="E13" s="1">
        <v>756</v>
      </c>
      <c r="F13" s="1">
        <v>221</v>
      </c>
      <c r="G13" s="1">
        <v>608</v>
      </c>
      <c r="H13" s="1">
        <v>352</v>
      </c>
      <c r="I13" s="1">
        <v>184</v>
      </c>
      <c r="J13" s="1">
        <v>199</v>
      </c>
      <c r="K13" s="1">
        <v>183</v>
      </c>
      <c r="L13" s="1">
        <v>296</v>
      </c>
      <c r="M13" s="1">
        <v>30</v>
      </c>
      <c r="O13" s="1">
        <f t="shared" si="0"/>
        <v>3158</v>
      </c>
    </row>
    <row r="14" spans="1:15" x14ac:dyDescent="0.25">
      <c r="A14" t="s">
        <v>10</v>
      </c>
      <c r="B14" s="1">
        <v>10</v>
      </c>
      <c r="C14" s="1">
        <v>518</v>
      </c>
      <c r="D14" s="1">
        <v>810</v>
      </c>
      <c r="E14" s="1">
        <v>1209</v>
      </c>
      <c r="F14" s="1">
        <v>79</v>
      </c>
      <c r="G14" s="1">
        <v>1</v>
      </c>
      <c r="H14" s="1">
        <v>1725</v>
      </c>
      <c r="I14" s="1">
        <v>145</v>
      </c>
      <c r="J14" s="1">
        <v>30</v>
      </c>
      <c r="K14" s="1">
        <v>12</v>
      </c>
      <c r="L14" s="1">
        <v>45</v>
      </c>
      <c r="M14" s="1">
        <v>5</v>
      </c>
      <c r="O14" s="1">
        <f t="shared" si="0"/>
        <v>4579</v>
      </c>
    </row>
    <row r="15" spans="1:15" x14ac:dyDescent="0.25">
      <c r="A15" t="s">
        <v>11</v>
      </c>
      <c r="B15" s="1">
        <v>12</v>
      </c>
      <c r="C15" s="1">
        <v>0</v>
      </c>
      <c r="D15" s="1">
        <v>8</v>
      </c>
      <c r="E15" s="1">
        <v>7132</v>
      </c>
      <c r="F15" s="1">
        <v>1088</v>
      </c>
      <c r="G15" s="1">
        <v>0</v>
      </c>
      <c r="H15" s="1">
        <v>227</v>
      </c>
      <c r="I15" s="1">
        <v>9</v>
      </c>
      <c r="J15" s="1">
        <v>19</v>
      </c>
      <c r="K15" s="1">
        <v>0</v>
      </c>
      <c r="L15" s="1">
        <v>0</v>
      </c>
      <c r="M15" s="1">
        <v>0</v>
      </c>
      <c r="O15" s="1">
        <f t="shared" si="0"/>
        <v>8483</v>
      </c>
    </row>
    <row r="16" spans="1:15" x14ac:dyDescent="0.25">
      <c r="A16" t="s">
        <v>12</v>
      </c>
      <c r="B16" s="1">
        <v>13</v>
      </c>
      <c r="C16" s="1">
        <v>27</v>
      </c>
      <c r="D16" s="1">
        <v>110</v>
      </c>
      <c r="E16" s="1">
        <v>2655</v>
      </c>
      <c r="F16" s="1">
        <v>1805</v>
      </c>
      <c r="G16" s="1">
        <v>8</v>
      </c>
      <c r="H16" s="1">
        <v>1625</v>
      </c>
      <c r="I16" s="1">
        <v>238</v>
      </c>
      <c r="J16" s="1">
        <v>399</v>
      </c>
      <c r="K16" s="1">
        <v>176</v>
      </c>
      <c r="L16" s="1">
        <v>869</v>
      </c>
      <c r="M16" s="1">
        <v>382</v>
      </c>
      <c r="O16" s="1">
        <f t="shared" si="0"/>
        <v>8294</v>
      </c>
    </row>
    <row r="17" spans="1:15" x14ac:dyDescent="0.25">
      <c r="A17" t="s">
        <v>13</v>
      </c>
      <c r="B17" s="1">
        <v>14</v>
      </c>
      <c r="C17" s="1">
        <v>13150</v>
      </c>
      <c r="D17" s="1">
        <v>58759</v>
      </c>
      <c r="E17" s="1">
        <v>121243</v>
      </c>
      <c r="F17" s="1">
        <v>120444</v>
      </c>
      <c r="G17" s="1">
        <v>1148</v>
      </c>
      <c r="H17" s="1">
        <v>87132</v>
      </c>
      <c r="I17" s="1">
        <v>66699</v>
      </c>
      <c r="J17" s="1">
        <v>73387</v>
      </c>
      <c r="K17" s="1">
        <v>22766</v>
      </c>
      <c r="L17" s="1">
        <v>70563</v>
      </c>
      <c r="M17" s="1">
        <v>51529</v>
      </c>
      <c r="O17" s="1">
        <f t="shared" si="0"/>
        <v>686820</v>
      </c>
    </row>
    <row r="18" spans="1:15" x14ac:dyDescent="0.25">
      <c r="A18" t="s">
        <v>14</v>
      </c>
      <c r="B18" s="1">
        <v>15</v>
      </c>
      <c r="C18" s="1">
        <v>20203</v>
      </c>
      <c r="D18" s="1">
        <v>15425</v>
      </c>
      <c r="E18" s="1">
        <v>153077</v>
      </c>
      <c r="F18" s="1">
        <v>13371</v>
      </c>
      <c r="G18" s="1">
        <v>173</v>
      </c>
      <c r="H18" s="1">
        <v>23053</v>
      </c>
      <c r="I18" s="1">
        <v>50992</v>
      </c>
      <c r="J18" s="1">
        <v>7947</v>
      </c>
      <c r="K18" s="1">
        <v>150873</v>
      </c>
      <c r="L18" s="1">
        <v>53602</v>
      </c>
      <c r="M18" s="1">
        <v>13849</v>
      </c>
      <c r="O18" s="1">
        <f t="shared" si="0"/>
        <v>502565</v>
      </c>
    </row>
    <row r="19" spans="1:15" x14ac:dyDescent="0.25">
      <c r="A19" t="s">
        <v>15</v>
      </c>
      <c r="B19" s="1">
        <v>16</v>
      </c>
      <c r="C19" s="1">
        <v>86</v>
      </c>
      <c r="D19" s="1">
        <v>302</v>
      </c>
      <c r="E19" s="1">
        <v>3714</v>
      </c>
      <c r="F19" s="1">
        <v>3794</v>
      </c>
      <c r="G19" s="1">
        <v>36</v>
      </c>
      <c r="H19" s="1">
        <v>4256</v>
      </c>
      <c r="I19" s="1">
        <v>25</v>
      </c>
      <c r="J19" s="1">
        <v>220</v>
      </c>
      <c r="K19" s="1">
        <v>39</v>
      </c>
      <c r="L19" s="1">
        <v>100</v>
      </c>
      <c r="M19" s="1">
        <v>31</v>
      </c>
      <c r="O19" s="1">
        <f t="shared" si="0"/>
        <v>12603</v>
      </c>
    </row>
    <row r="20" spans="1:15" x14ac:dyDescent="0.25">
      <c r="A20" t="s">
        <v>16</v>
      </c>
      <c r="B20" s="1">
        <v>17</v>
      </c>
      <c r="C20" s="1">
        <v>28524</v>
      </c>
      <c r="D20" s="1">
        <v>3538</v>
      </c>
      <c r="E20" s="1">
        <v>21884</v>
      </c>
      <c r="F20" s="1">
        <v>1114</v>
      </c>
      <c r="G20" s="1">
        <v>93</v>
      </c>
      <c r="H20" s="1">
        <v>1667</v>
      </c>
      <c r="I20" s="1">
        <v>6449</v>
      </c>
      <c r="J20" s="1">
        <v>69240</v>
      </c>
      <c r="K20" s="1">
        <v>15343</v>
      </c>
      <c r="L20" s="1">
        <v>123307</v>
      </c>
      <c r="M20" s="1">
        <v>19780</v>
      </c>
      <c r="O20" s="1">
        <f t="shared" si="0"/>
        <v>290939</v>
      </c>
    </row>
    <row r="21" spans="1:15" x14ac:dyDescent="0.25">
      <c r="A21" t="s">
        <v>17</v>
      </c>
      <c r="B21" s="1">
        <v>18</v>
      </c>
      <c r="C21" s="1">
        <v>105</v>
      </c>
      <c r="D21" s="1">
        <v>67</v>
      </c>
      <c r="E21" s="1">
        <v>493</v>
      </c>
      <c r="F21" s="1">
        <v>310</v>
      </c>
      <c r="G21" s="1">
        <v>388</v>
      </c>
      <c r="H21" s="1">
        <v>384</v>
      </c>
      <c r="I21" s="1">
        <v>13</v>
      </c>
      <c r="J21" s="1">
        <v>402</v>
      </c>
      <c r="K21" s="1">
        <v>67</v>
      </c>
      <c r="L21" s="1">
        <v>385</v>
      </c>
      <c r="M21" s="1">
        <v>29</v>
      </c>
      <c r="O21" s="1">
        <f t="shared" si="0"/>
        <v>2643</v>
      </c>
    </row>
    <row r="22" spans="1:15" x14ac:dyDescent="0.25">
      <c r="A22" t="s">
        <v>18</v>
      </c>
      <c r="B22" s="1">
        <v>19</v>
      </c>
      <c r="C22" s="1">
        <v>992</v>
      </c>
      <c r="D22" s="1">
        <v>28</v>
      </c>
      <c r="E22" s="1">
        <v>462</v>
      </c>
      <c r="F22" s="1">
        <v>0</v>
      </c>
      <c r="G22" s="1">
        <v>0</v>
      </c>
      <c r="H22" s="1">
        <v>0</v>
      </c>
      <c r="I22" s="1">
        <v>167</v>
      </c>
      <c r="J22" s="1">
        <v>0</v>
      </c>
      <c r="K22" s="1">
        <v>182</v>
      </c>
      <c r="L22" s="1">
        <v>0</v>
      </c>
      <c r="M22" s="1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 s="1">
        <v>214</v>
      </c>
      <c r="D23" s="1">
        <v>224</v>
      </c>
      <c r="E23" s="1">
        <v>1320</v>
      </c>
      <c r="F23" s="1">
        <v>261</v>
      </c>
      <c r="G23" s="1">
        <v>292</v>
      </c>
      <c r="H23" s="1">
        <v>254</v>
      </c>
      <c r="I23" s="1">
        <v>116</v>
      </c>
      <c r="J23" s="1">
        <v>204</v>
      </c>
      <c r="K23" s="1">
        <v>387</v>
      </c>
      <c r="L23" s="1">
        <v>1339</v>
      </c>
      <c r="M23" s="1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 s="1">
        <v>54</v>
      </c>
      <c r="D24" s="1">
        <v>471</v>
      </c>
      <c r="E24" s="1">
        <v>1462</v>
      </c>
      <c r="F24" s="1">
        <v>47</v>
      </c>
      <c r="G24" s="1">
        <v>0</v>
      </c>
      <c r="H24" s="1">
        <v>195</v>
      </c>
      <c r="I24" s="1">
        <v>35</v>
      </c>
      <c r="J24" s="1">
        <v>25</v>
      </c>
      <c r="K24" s="1">
        <v>322</v>
      </c>
      <c r="L24" s="1">
        <v>24</v>
      </c>
      <c r="M24" s="1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 s="1">
        <v>406</v>
      </c>
      <c r="D25" s="1">
        <v>237</v>
      </c>
      <c r="E25" s="1">
        <v>656</v>
      </c>
      <c r="F25" s="1">
        <v>364</v>
      </c>
      <c r="G25" s="1">
        <v>573</v>
      </c>
      <c r="H25" s="1">
        <v>580</v>
      </c>
      <c r="I25" s="1">
        <v>18</v>
      </c>
      <c r="J25" s="1">
        <v>245</v>
      </c>
      <c r="K25" s="1">
        <v>62</v>
      </c>
      <c r="L25" s="1">
        <v>934</v>
      </c>
      <c r="M25" s="1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 s="1">
        <v>447</v>
      </c>
      <c r="D26" s="1">
        <v>764</v>
      </c>
      <c r="E26" s="1">
        <v>8639</v>
      </c>
      <c r="F26" s="1">
        <v>83</v>
      </c>
      <c r="G26" s="1">
        <v>154</v>
      </c>
      <c r="H26" s="1">
        <v>1082</v>
      </c>
      <c r="I26" s="1">
        <v>246</v>
      </c>
      <c r="J26" s="1">
        <v>1659</v>
      </c>
      <c r="K26" s="1">
        <v>411</v>
      </c>
      <c r="L26" s="1">
        <v>64216</v>
      </c>
      <c r="M26" s="1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 s="1">
        <v>103</v>
      </c>
      <c r="D27" s="1">
        <v>0</v>
      </c>
      <c r="E27" s="1">
        <v>10</v>
      </c>
      <c r="F27" s="1">
        <v>45</v>
      </c>
      <c r="G27" s="1">
        <v>0</v>
      </c>
      <c r="H27" s="1">
        <v>160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F19AE-80ED-44AC-B8E3-F797FEF3B656}">
  <dimension ref="A1:O27"/>
  <sheetViews>
    <sheetView workbookViewId="0">
      <selection activeCell="O4" sqref="O4:O27"/>
    </sheetView>
  </sheetViews>
  <sheetFormatPr defaultRowHeight="15" x14ac:dyDescent="0.25"/>
  <cols>
    <col min="1" max="1" width="27.7109375" customWidth="1"/>
    <col min="2" max="2" width="14.7109375" bestFit="1" customWidth="1"/>
    <col min="3" max="13" width="13.5703125" customWidth="1"/>
  </cols>
  <sheetData>
    <row r="1" spans="1:15" ht="18.75" x14ac:dyDescent="0.3">
      <c r="A1" s="4" t="s">
        <v>37</v>
      </c>
    </row>
    <row r="2" spans="1:15" ht="45" x14ac:dyDescent="0.25">
      <c r="A2" t="s">
        <v>0</v>
      </c>
      <c r="C2" s="3" t="s">
        <v>32</v>
      </c>
      <c r="D2" s="3" t="s">
        <v>33</v>
      </c>
      <c r="E2" s="3" t="s">
        <v>30</v>
      </c>
      <c r="F2" s="3" t="s">
        <v>31</v>
      </c>
      <c r="G2" s="3" t="s">
        <v>28</v>
      </c>
      <c r="H2" s="3" t="s">
        <v>29</v>
      </c>
      <c r="I2" s="3" t="s">
        <v>26</v>
      </c>
      <c r="J2" s="3" t="s">
        <v>27</v>
      </c>
      <c r="K2" s="3" t="s">
        <v>24</v>
      </c>
      <c r="L2" s="3" t="s">
        <v>25</v>
      </c>
      <c r="M2" s="3" t="s">
        <v>34</v>
      </c>
      <c r="O2" s="7" t="s">
        <v>45</v>
      </c>
    </row>
    <row r="3" spans="1:15" x14ac:dyDescent="0.25">
      <c r="B3" s="1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t="s">
        <v>36</v>
      </c>
      <c r="B4" s="1">
        <v>0</v>
      </c>
      <c r="C4">
        <v>614</v>
      </c>
      <c r="D4">
        <v>41</v>
      </c>
      <c r="E4">
        <v>1137</v>
      </c>
      <c r="F4">
        <v>0</v>
      </c>
      <c r="G4">
        <v>0</v>
      </c>
      <c r="H4">
        <v>0</v>
      </c>
      <c r="I4">
        <v>584</v>
      </c>
      <c r="J4">
        <v>1</v>
      </c>
      <c r="K4">
        <v>770</v>
      </c>
      <c r="L4">
        <v>9580</v>
      </c>
      <c r="M4">
        <v>9</v>
      </c>
      <c r="O4" s="1">
        <f>SUM(C4:N4)</f>
        <v>12736</v>
      </c>
    </row>
    <row r="5" spans="1:15" x14ac:dyDescent="0.25">
      <c r="A5" t="s">
        <v>1</v>
      </c>
      <c r="B5" s="1">
        <v>1</v>
      </c>
      <c r="C5">
        <v>296</v>
      </c>
      <c r="D5">
        <v>115</v>
      </c>
      <c r="E5">
        <v>364</v>
      </c>
      <c r="F5">
        <v>32</v>
      </c>
      <c r="G5">
        <v>41</v>
      </c>
      <c r="H5">
        <v>36</v>
      </c>
      <c r="I5">
        <v>4</v>
      </c>
      <c r="J5">
        <v>3</v>
      </c>
      <c r="K5">
        <v>57</v>
      </c>
      <c r="L5">
        <v>507</v>
      </c>
      <c r="M5">
        <v>1</v>
      </c>
      <c r="O5" s="1">
        <f t="shared" ref="O5:O27" si="0">SUM(C5:N5)</f>
        <v>1456</v>
      </c>
    </row>
    <row r="6" spans="1:15" x14ac:dyDescent="0.25">
      <c r="A6" t="s">
        <v>2</v>
      </c>
      <c r="B6" s="1">
        <v>2</v>
      </c>
      <c r="C6">
        <v>147882</v>
      </c>
      <c r="D6">
        <v>35370</v>
      </c>
      <c r="E6">
        <v>80190</v>
      </c>
      <c r="F6">
        <v>22159</v>
      </c>
      <c r="G6">
        <v>67</v>
      </c>
      <c r="H6">
        <v>13613</v>
      </c>
      <c r="I6">
        <v>69240</v>
      </c>
      <c r="J6">
        <v>22875</v>
      </c>
      <c r="K6">
        <v>136842</v>
      </c>
      <c r="L6">
        <v>172475</v>
      </c>
      <c r="M6">
        <v>10412</v>
      </c>
      <c r="O6" s="1">
        <f t="shared" si="0"/>
        <v>711125</v>
      </c>
    </row>
    <row r="7" spans="1:15" x14ac:dyDescent="0.25">
      <c r="A7" t="s">
        <v>3</v>
      </c>
      <c r="B7" s="1">
        <v>3</v>
      </c>
      <c r="C7">
        <v>1410</v>
      </c>
      <c r="D7">
        <v>2156</v>
      </c>
      <c r="E7">
        <v>15768</v>
      </c>
      <c r="F7">
        <v>1335</v>
      </c>
      <c r="G7">
        <v>311</v>
      </c>
      <c r="H7">
        <v>1778</v>
      </c>
      <c r="I7">
        <v>1956</v>
      </c>
      <c r="J7">
        <v>1899</v>
      </c>
      <c r="K7">
        <v>4663</v>
      </c>
      <c r="L7">
        <v>5615</v>
      </c>
      <c r="M7">
        <v>1986</v>
      </c>
      <c r="O7" s="1">
        <f t="shared" si="0"/>
        <v>38877</v>
      </c>
    </row>
    <row r="8" spans="1:15" x14ac:dyDescent="0.25">
      <c r="A8" t="s">
        <v>4</v>
      </c>
      <c r="B8" s="1">
        <v>4</v>
      </c>
      <c r="C8">
        <v>970</v>
      </c>
      <c r="D8">
        <v>4554</v>
      </c>
      <c r="E8">
        <v>4414</v>
      </c>
      <c r="F8">
        <v>4550</v>
      </c>
      <c r="G8">
        <v>1</v>
      </c>
      <c r="H8">
        <v>203</v>
      </c>
      <c r="I8">
        <v>723</v>
      </c>
      <c r="J8">
        <v>399</v>
      </c>
      <c r="K8">
        <v>669</v>
      </c>
      <c r="L8">
        <v>2825</v>
      </c>
      <c r="M8">
        <v>357</v>
      </c>
      <c r="O8" s="1">
        <f t="shared" si="0"/>
        <v>19665</v>
      </c>
    </row>
    <row r="9" spans="1:15" x14ac:dyDescent="0.25">
      <c r="A9" t="s">
        <v>5</v>
      </c>
      <c r="B9" s="1">
        <v>5</v>
      </c>
      <c r="C9">
        <v>2416</v>
      </c>
      <c r="D9">
        <v>3019</v>
      </c>
      <c r="E9">
        <v>16629</v>
      </c>
      <c r="F9">
        <v>3255</v>
      </c>
      <c r="G9">
        <v>74</v>
      </c>
      <c r="H9">
        <v>6651</v>
      </c>
      <c r="I9">
        <v>2180</v>
      </c>
      <c r="J9">
        <v>1593</v>
      </c>
      <c r="K9">
        <v>1210</v>
      </c>
      <c r="L9">
        <v>4121</v>
      </c>
      <c r="M9">
        <v>1240</v>
      </c>
      <c r="O9" s="1">
        <f t="shared" si="0"/>
        <v>42388</v>
      </c>
    </row>
    <row r="10" spans="1:15" x14ac:dyDescent="0.25">
      <c r="A10" t="s">
        <v>6</v>
      </c>
      <c r="B10" s="1">
        <v>6</v>
      </c>
      <c r="C10">
        <v>1949</v>
      </c>
      <c r="D10">
        <v>746</v>
      </c>
      <c r="E10">
        <v>2293</v>
      </c>
      <c r="F10">
        <v>1029</v>
      </c>
      <c r="G10">
        <v>5527</v>
      </c>
      <c r="H10">
        <v>1737</v>
      </c>
      <c r="I10">
        <v>263</v>
      </c>
      <c r="J10">
        <v>919</v>
      </c>
      <c r="K10">
        <v>268</v>
      </c>
      <c r="L10">
        <v>1780</v>
      </c>
      <c r="M10">
        <v>26</v>
      </c>
      <c r="O10" s="1">
        <f t="shared" si="0"/>
        <v>16537</v>
      </c>
    </row>
    <row r="11" spans="1:15" x14ac:dyDescent="0.25">
      <c r="A11" t="s">
        <v>7</v>
      </c>
      <c r="B11" s="1">
        <v>7</v>
      </c>
      <c r="C11">
        <v>93</v>
      </c>
      <c r="D11">
        <v>14</v>
      </c>
      <c r="E11">
        <v>403</v>
      </c>
      <c r="F11">
        <v>26</v>
      </c>
      <c r="G11">
        <v>473</v>
      </c>
      <c r="H11">
        <v>196</v>
      </c>
      <c r="I11">
        <v>5</v>
      </c>
      <c r="J11">
        <v>6</v>
      </c>
      <c r="K11">
        <v>1</v>
      </c>
      <c r="L11">
        <v>61</v>
      </c>
      <c r="M11">
        <v>0</v>
      </c>
      <c r="O11" s="1">
        <f t="shared" si="0"/>
        <v>1278</v>
      </c>
    </row>
    <row r="12" spans="1:15" x14ac:dyDescent="0.25">
      <c r="A12" t="s">
        <v>8</v>
      </c>
      <c r="B12" s="1">
        <v>8</v>
      </c>
      <c r="C12">
        <v>168</v>
      </c>
      <c r="D12">
        <v>123</v>
      </c>
      <c r="E12">
        <v>274</v>
      </c>
      <c r="F12">
        <v>184</v>
      </c>
      <c r="G12">
        <v>1407</v>
      </c>
      <c r="H12">
        <v>385</v>
      </c>
      <c r="I12">
        <v>41</v>
      </c>
      <c r="J12">
        <v>149</v>
      </c>
      <c r="K12">
        <v>154</v>
      </c>
      <c r="L12">
        <v>251</v>
      </c>
      <c r="M12">
        <v>11</v>
      </c>
      <c r="O12" s="1">
        <f t="shared" si="0"/>
        <v>3147</v>
      </c>
    </row>
    <row r="13" spans="1:15" x14ac:dyDescent="0.25">
      <c r="A13" t="s">
        <v>9</v>
      </c>
      <c r="B13" s="1">
        <v>9</v>
      </c>
      <c r="C13">
        <v>187</v>
      </c>
      <c r="D13">
        <v>156</v>
      </c>
      <c r="E13">
        <v>835</v>
      </c>
      <c r="F13">
        <v>238</v>
      </c>
      <c r="G13">
        <v>627</v>
      </c>
      <c r="H13">
        <v>374</v>
      </c>
      <c r="I13">
        <v>184</v>
      </c>
      <c r="J13">
        <v>199</v>
      </c>
      <c r="K13">
        <v>185</v>
      </c>
      <c r="L13">
        <v>299</v>
      </c>
      <c r="M13">
        <v>30</v>
      </c>
      <c r="O13" s="1">
        <f t="shared" si="0"/>
        <v>3314</v>
      </c>
    </row>
    <row r="14" spans="1:15" x14ac:dyDescent="0.25">
      <c r="A14" t="s">
        <v>10</v>
      </c>
      <c r="B14" s="1">
        <v>10</v>
      </c>
      <c r="C14">
        <v>523</v>
      </c>
      <c r="D14">
        <v>919</v>
      </c>
      <c r="E14">
        <v>1234</v>
      </c>
      <c r="F14">
        <v>81</v>
      </c>
      <c r="G14">
        <v>1</v>
      </c>
      <c r="H14">
        <v>1883</v>
      </c>
      <c r="I14">
        <v>145</v>
      </c>
      <c r="J14">
        <v>30</v>
      </c>
      <c r="K14">
        <v>12</v>
      </c>
      <c r="L14">
        <v>45</v>
      </c>
      <c r="M14">
        <v>5</v>
      </c>
      <c r="O14" s="1">
        <f t="shared" si="0"/>
        <v>4878</v>
      </c>
    </row>
    <row r="15" spans="1:15" x14ac:dyDescent="0.25">
      <c r="A15" t="s">
        <v>11</v>
      </c>
      <c r="B15" s="1">
        <v>12</v>
      </c>
      <c r="C15">
        <v>0</v>
      </c>
      <c r="D15">
        <v>8</v>
      </c>
      <c r="E15">
        <v>7551</v>
      </c>
      <c r="F15">
        <v>1180</v>
      </c>
      <c r="G15">
        <v>0</v>
      </c>
      <c r="H15">
        <v>268</v>
      </c>
      <c r="I15">
        <v>9</v>
      </c>
      <c r="J15">
        <v>19</v>
      </c>
      <c r="K15">
        <v>0</v>
      </c>
      <c r="L15">
        <v>0</v>
      </c>
      <c r="M15">
        <v>0</v>
      </c>
      <c r="O15" s="1">
        <f t="shared" si="0"/>
        <v>9035</v>
      </c>
    </row>
    <row r="16" spans="1:15" x14ac:dyDescent="0.25">
      <c r="A16" t="s">
        <v>12</v>
      </c>
      <c r="B16" s="1">
        <v>13</v>
      </c>
      <c r="C16">
        <v>27</v>
      </c>
      <c r="D16">
        <v>104</v>
      </c>
      <c r="E16">
        <v>2624</v>
      </c>
      <c r="F16">
        <v>1755</v>
      </c>
      <c r="G16">
        <v>0</v>
      </c>
      <c r="H16">
        <v>1596</v>
      </c>
      <c r="I16">
        <v>187</v>
      </c>
      <c r="J16">
        <v>397</v>
      </c>
      <c r="K16">
        <v>172</v>
      </c>
      <c r="L16">
        <v>830</v>
      </c>
      <c r="M16">
        <v>375</v>
      </c>
      <c r="O16" s="1">
        <f t="shared" si="0"/>
        <v>8067</v>
      </c>
    </row>
    <row r="17" spans="1:15" x14ac:dyDescent="0.25">
      <c r="A17" t="s">
        <v>13</v>
      </c>
      <c r="B17" s="1">
        <v>14</v>
      </c>
      <c r="C17">
        <v>13129</v>
      </c>
      <c r="D17">
        <v>58595</v>
      </c>
      <c r="E17">
        <v>120506</v>
      </c>
      <c r="F17">
        <v>120454</v>
      </c>
      <c r="G17">
        <v>831</v>
      </c>
      <c r="H17">
        <v>86711</v>
      </c>
      <c r="I17">
        <v>66736</v>
      </c>
      <c r="J17">
        <v>73383</v>
      </c>
      <c r="K17">
        <v>22764</v>
      </c>
      <c r="L17">
        <v>70653</v>
      </c>
      <c r="M17">
        <v>51509</v>
      </c>
      <c r="O17" s="1">
        <f t="shared" si="0"/>
        <v>685271</v>
      </c>
    </row>
    <row r="18" spans="1:15" x14ac:dyDescent="0.25">
      <c r="A18" t="s">
        <v>14</v>
      </c>
      <c r="B18" s="1">
        <v>15</v>
      </c>
      <c r="C18">
        <v>19990</v>
      </c>
      <c r="D18">
        <v>15339</v>
      </c>
      <c r="E18">
        <v>152219</v>
      </c>
      <c r="F18">
        <v>13303</v>
      </c>
      <c r="G18">
        <v>133</v>
      </c>
      <c r="H18">
        <v>22881</v>
      </c>
      <c r="I18">
        <v>50336</v>
      </c>
      <c r="J18">
        <v>7567</v>
      </c>
      <c r="K18">
        <v>150260</v>
      </c>
      <c r="L18">
        <v>50259</v>
      </c>
      <c r="M18">
        <v>12422</v>
      </c>
      <c r="O18" s="1">
        <f t="shared" si="0"/>
        <v>494709</v>
      </c>
    </row>
    <row r="19" spans="1:15" x14ac:dyDescent="0.25">
      <c r="A19" t="s">
        <v>15</v>
      </c>
      <c r="B19" s="1">
        <v>16</v>
      </c>
      <c r="C19">
        <v>85</v>
      </c>
      <c r="D19">
        <v>302</v>
      </c>
      <c r="E19">
        <v>3674</v>
      </c>
      <c r="F19">
        <v>3589</v>
      </c>
      <c r="G19">
        <v>32</v>
      </c>
      <c r="H19">
        <v>4254</v>
      </c>
      <c r="I19">
        <v>5</v>
      </c>
      <c r="J19">
        <v>220</v>
      </c>
      <c r="K19">
        <v>39</v>
      </c>
      <c r="L19">
        <v>43</v>
      </c>
      <c r="M19">
        <v>15</v>
      </c>
      <c r="O19" s="1">
        <f t="shared" si="0"/>
        <v>12258</v>
      </c>
    </row>
    <row r="20" spans="1:15" x14ac:dyDescent="0.25">
      <c r="A20" t="s">
        <v>16</v>
      </c>
      <c r="B20" s="1">
        <v>17</v>
      </c>
      <c r="C20">
        <v>28548</v>
      </c>
      <c r="D20">
        <v>3544</v>
      </c>
      <c r="E20">
        <v>21931</v>
      </c>
      <c r="F20">
        <v>1122</v>
      </c>
      <c r="G20">
        <v>94</v>
      </c>
      <c r="H20">
        <v>1669</v>
      </c>
      <c r="I20">
        <v>6618</v>
      </c>
      <c r="J20">
        <v>69521</v>
      </c>
      <c r="K20">
        <v>15603</v>
      </c>
      <c r="L20">
        <v>126710</v>
      </c>
      <c r="M20">
        <v>21245</v>
      </c>
      <c r="O20" s="1">
        <f t="shared" si="0"/>
        <v>296605</v>
      </c>
    </row>
    <row r="21" spans="1:15" x14ac:dyDescent="0.25">
      <c r="A21" t="s">
        <v>17</v>
      </c>
      <c r="B21" s="1">
        <v>18</v>
      </c>
      <c r="C21">
        <v>106</v>
      </c>
      <c r="D21">
        <v>69</v>
      </c>
      <c r="E21">
        <v>561</v>
      </c>
      <c r="F21">
        <v>325</v>
      </c>
      <c r="G21">
        <v>427</v>
      </c>
      <c r="H21">
        <v>428</v>
      </c>
      <c r="I21">
        <v>13</v>
      </c>
      <c r="J21">
        <v>405</v>
      </c>
      <c r="K21">
        <v>77</v>
      </c>
      <c r="L21">
        <v>391</v>
      </c>
      <c r="M21">
        <v>31</v>
      </c>
      <c r="O21" s="1">
        <f t="shared" si="0"/>
        <v>2833</v>
      </c>
    </row>
    <row r="22" spans="1:15" x14ac:dyDescent="0.25">
      <c r="A22" t="s">
        <v>18</v>
      </c>
      <c r="B22" s="1">
        <v>19</v>
      </c>
      <c r="C22">
        <v>992</v>
      </c>
      <c r="D22">
        <v>28</v>
      </c>
      <c r="E22">
        <v>462</v>
      </c>
      <c r="F22">
        <v>0</v>
      </c>
      <c r="G22">
        <v>0</v>
      </c>
      <c r="H22">
        <v>0</v>
      </c>
      <c r="I22">
        <v>167</v>
      </c>
      <c r="J22">
        <v>0</v>
      </c>
      <c r="K22">
        <v>182</v>
      </c>
      <c r="L22">
        <v>0</v>
      </c>
      <c r="M22">
        <v>0</v>
      </c>
      <c r="O22" s="1">
        <f t="shared" si="0"/>
        <v>1831</v>
      </c>
    </row>
    <row r="23" spans="1:15" x14ac:dyDescent="0.25">
      <c r="A23" t="s">
        <v>19</v>
      </c>
      <c r="B23" s="1">
        <v>21</v>
      </c>
      <c r="C23">
        <v>214</v>
      </c>
      <c r="D23">
        <v>224</v>
      </c>
      <c r="E23">
        <v>1320</v>
      </c>
      <c r="F23">
        <v>261</v>
      </c>
      <c r="G23">
        <v>292</v>
      </c>
      <c r="H23">
        <v>254</v>
      </c>
      <c r="I23">
        <v>116</v>
      </c>
      <c r="J23">
        <v>204</v>
      </c>
      <c r="K23">
        <v>387</v>
      </c>
      <c r="L23">
        <v>1339</v>
      </c>
      <c r="M23">
        <v>53</v>
      </c>
      <c r="O23" s="1">
        <f t="shared" si="0"/>
        <v>4664</v>
      </c>
    </row>
    <row r="24" spans="1:15" x14ac:dyDescent="0.25">
      <c r="A24" t="s">
        <v>20</v>
      </c>
      <c r="B24" s="1">
        <v>22</v>
      </c>
      <c r="C24">
        <v>54</v>
      </c>
      <c r="D24">
        <v>471</v>
      </c>
      <c r="E24">
        <v>1462</v>
      </c>
      <c r="F24">
        <v>47</v>
      </c>
      <c r="G24">
        <v>0</v>
      </c>
      <c r="H24">
        <v>195</v>
      </c>
      <c r="I24">
        <v>35</v>
      </c>
      <c r="J24">
        <v>25</v>
      </c>
      <c r="K24">
        <v>322</v>
      </c>
      <c r="L24">
        <v>24</v>
      </c>
      <c r="M24">
        <v>15</v>
      </c>
      <c r="O24" s="1">
        <f t="shared" si="0"/>
        <v>2650</v>
      </c>
    </row>
    <row r="25" spans="1:15" x14ac:dyDescent="0.25">
      <c r="A25" t="s">
        <v>21</v>
      </c>
      <c r="B25" s="1">
        <v>23</v>
      </c>
      <c r="C25">
        <v>406</v>
      </c>
      <c r="D25">
        <v>237</v>
      </c>
      <c r="E25">
        <v>656</v>
      </c>
      <c r="F25">
        <v>364</v>
      </c>
      <c r="G25">
        <v>573</v>
      </c>
      <c r="H25">
        <v>580</v>
      </c>
      <c r="I25">
        <v>18</v>
      </c>
      <c r="J25">
        <v>245</v>
      </c>
      <c r="K25">
        <v>62</v>
      </c>
      <c r="L25">
        <v>934</v>
      </c>
      <c r="M25">
        <v>93</v>
      </c>
      <c r="O25" s="1">
        <f t="shared" si="0"/>
        <v>4168</v>
      </c>
    </row>
    <row r="26" spans="1:15" x14ac:dyDescent="0.25">
      <c r="A26" t="s">
        <v>22</v>
      </c>
      <c r="B26" s="1">
        <v>24</v>
      </c>
      <c r="C26">
        <v>447</v>
      </c>
      <c r="D26">
        <v>764</v>
      </c>
      <c r="E26">
        <v>8639</v>
      </c>
      <c r="F26">
        <v>83</v>
      </c>
      <c r="G26">
        <v>154</v>
      </c>
      <c r="H26">
        <v>1082</v>
      </c>
      <c r="I26">
        <v>246</v>
      </c>
      <c r="J26">
        <v>1659</v>
      </c>
      <c r="K26">
        <v>411</v>
      </c>
      <c r="L26">
        <v>64216</v>
      </c>
      <c r="M26">
        <v>789</v>
      </c>
      <c r="O26" s="1">
        <f t="shared" si="0"/>
        <v>78490</v>
      </c>
    </row>
    <row r="27" spans="1:15" x14ac:dyDescent="0.25">
      <c r="A27" t="s">
        <v>23</v>
      </c>
      <c r="B27" s="1">
        <v>25</v>
      </c>
      <c r="C27">
        <v>103</v>
      </c>
      <c r="D27">
        <v>0</v>
      </c>
      <c r="E27">
        <v>10</v>
      </c>
      <c r="F27">
        <v>45</v>
      </c>
      <c r="G27">
        <v>0</v>
      </c>
      <c r="H27">
        <v>160</v>
      </c>
      <c r="I27">
        <v>0</v>
      </c>
      <c r="J27">
        <v>0</v>
      </c>
      <c r="K27">
        <v>0</v>
      </c>
      <c r="L27">
        <v>0</v>
      </c>
      <c r="M27">
        <v>0</v>
      </c>
      <c r="O27" s="1">
        <f t="shared" si="0"/>
        <v>318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97A23-0081-44EA-AB1F-8FCA94157758}">
  <dimension ref="B2:B13"/>
  <sheetViews>
    <sheetView workbookViewId="0">
      <selection activeCell="B2" sqref="B2:B13"/>
    </sheetView>
  </sheetViews>
  <sheetFormatPr defaultRowHeight="15" x14ac:dyDescent="0.25"/>
  <cols>
    <col min="2" max="2" width="31" customWidth="1"/>
  </cols>
  <sheetData>
    <row r="2" spans="2:2" x14ac:dyDescent="0.25">
      <c r="B2" t="s">
        <v>45</v>
      </c>
    </row>
    <row r="3" spans="2:2" ht="60" x14ac:dyDescent="0.25">
      <c r="B3" s="3" t="s">
        <v>32</v>
      </c>
    </row>
    <row r="4" spans="2:2" ht="30" x14ac:dyDescent="0.25">
      <c r="B4" s="3" t="s">
        <v>33</v>
      </c>
    </row>
    <row r="5" spans="2:2" ht="30" x14ac:dyDescent="0.25">
      <c r="B5" s="3" t="s">
        <v>30</v>
      </c>
    </row>
    <row r="6" spans="2:2" ht="45" x14ac:dyDescent="0.25">
      <c r="B6" s="3" t="s">
        <v>31</v>
      </c>
    </row>
    <row r="7" spans="2:2" ht="30" x14ac:dyDescent="0.25">
      <c r="B7" s="3" t="s">
        <v>28</v>
      </c>
    </row>
    <row r="8" spans="2:2" ht="30" x14ac:dyDescent="0.25">
      <c r="B8" s="3" t="s">
        <v>29</v>
      </c>
    </row>
    <row r="9" spans="2:2" ht="45" x14ac:dyDescent="0.25">
      <c r="B9" s="3" t="s">
        <v>26</v>
      </c>
    </row>
    <row r="10" spans="2:2" ht="45" x14ac:dyDescent="0.25">
      <c r="B10" s="3" t="s">
        <v>27</v>
      </c>
    </row>
    <row r="11" spans="2:2" ht="30" x14ac:dyDescent="0.25">
      <c r="B11" s="3" t="s">
        <v>24</v>
      </c>
    </row>
    <row r="12" spans="2:2" ht="30" x14ac:dyDescent="0.25">
      <c r="B12" s="3" t="s">
        <v>25</v>
      </c>
    </row>
    <row r="13" spans="2:2" ht="30" x14ac:dyDescent="0.25">
      <c r="B13" s="3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2018</vt:lpstr>
      <vt:lpstr>2025</vt:lpstr>
      <vt:lpstr>2035</vt:lpstr>
      <vt:lpstr>2045</vt:lpstr>
      <vt:lpstr>2055</vt:lpstr>
      <vt:lpstr>2065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2021-03-09T00:46:39Z</dcterms:created>
  <dcterms:modified xsi:type="dcterms:W3CDTF">2021-04-12T22:46:33Z</dcterms:modified>
</cp:coreProperties>
</file>